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30" windowWidth="16935" windowHeight="7620"/>
  </bookViews>
  <sheets>
    <sheet name="Rekapitulácia stavby" sheetId="1" r:id="rId1"/>
    <sheet name="01 - rekonštrukcia a úpra..." sheetId="2" r:id="rId2"/>
  </sheets>
  <definedNames>
    <definedName name="_xlnm._FilterDatabase" localSheetId="1" hidden="1">'01 - rekonštrukcia a úpra...'!$C$130:$K$342</definedName>
    <definedName name="_xlnm.Print_Titles" localSheetId="1">'01 - rekonštrukcia a úpra...'!$130:$130</definedName>
    <definedName name="_xlnm.Print_Titles" localSheetId="0">'Rekapitulácia stavby'!$92:$92</definedName>
    <definedName name="_xlnm.Print_Area" localSheetId="1">'01 - rekonštrukcia a úpra...'!$C$4:$J$76,'01 - rekonštrukcia a úpra...'!$C$82:$J$112,'01 - rekonštrukcia a úpra...'!$C$118:$K$342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/>
  <c r="J35" i="2"/>
  <c r="AX95" i="1"/>
  <c r="BI339" i="2"/>
  <c r="BH339"/>
  <c r="BG339"/>
  <c r="BE339"/>
  <c r="T339"/>
  <c r="T338"/>
  <c r="R339"/>
  <c r="R338"/>
  <c r="P339"/>
  <c r="P338"/>
  <c r="BK339"/>
  <c r="BK338" s="1"/>
  <c r="J338" s="1"/>
  <c r="J111" s="1"/>
  <c r="J339"/>
  <c r="BF339"/>
  <c r="BI337"/>
  <c r="BH337"/>
  <c r="BG337"/>
  <c r="BE337"/>
  <c r="T337"/>
  <c r="R337"/>
  <c r="P337"/>
  <c r="BK337"/>
  <c r="J337"/>
  <c r="BF337" s="1"/>
  <c r="BI335"/>
  <c r="BH335"/>
  <c r="BG335"/>
  <c r="BE335"/>
  <c r="T335"/>
  <c r="R335"/>
  <c r="P335"/>
  <c r="BK335"/>
  <c r="J335"/>
  <c r="BF335" s="1"/>
  <c r="BI333"/>
  <c r="BH333"/>
  <c r="BG333"/>
  <c r="BE333"/>
  <c r="T333"/>
  <c r="T332" s="1"/>
  <c r="R333"/>
  <c r="R332" s="1"/>
  <c r="P333"/>
  <c r="P332" s="1"/>
  <c r="BK333"/>
  <c r="BK332" s="1"/>
  <c r="J332" s="1"/>
  <c r="J110" s="1"/>
  <c r="J333"/>
  <c r="BF333"/>
  <c r="BI331"/>
  <c r="BH331"/>
  <c r="BG331"/>
  <c r="BE331"/>
  <c r="T331"/>
  <c r="R331"/>
  <c r="P331"/>
  <c r="BK331"/>
  <c r="J331"/>
  <c r="BF331"/>
  <c r="BI329"/>
  <c r="BH329"/>
  <c r="BG329"/>
  <c r="BE329"/>
  <c r="T329"/>
  <c r="R329"/>
  <c r="P329"/>
  <c r="BK329"/>
  <c r="J329"/>
  <c r="BF329"/>
  <c r="BI324"/>
  <c r="BH324"/>
  <c r="BG324"/>
  <c r="BE324"/>
  <c r="T324"/>
  <c r="T323"/>
  <c r="R324"/>
  <c r="R323"/>
  <c r="P324"/>
  <c r="P323"/>
  <c r="BK324"/>
  <c r="J324"/>
  <c r="BF324" s="1"/>
  <c r="BI322"/>
  <c r="BH322"/>
  <c r="BG322"/>
  <c r="BE322"/>
  <c r="T322"/>
  <c r="R322"/>
  <c r="P322"/>
  <c r="BK322"/>
  <c r="J322"/>
  <c r="BF322"/>
  <c r="BI320"/>
  <c r="BH320"/>
  <c r="BG320"/>
  <c r="BE320"/>
  <c r="T320"/>
  <c r="R320"/>
  <c r="P320"/>
  <c r="BK320"/>
  <c r="J320"/>
  <c r="BF320"/>
  <c r="BI316"/>
  <c r="BH316"/>
  <c r="BG316"/>
  <c r="BE316"/>
  <c r="T316"/>
  <c r="R316"/>
  <c r="P316"/>
  <c r="BK316"/>
  <c r="J316"/>
  <c r="BF316"/>
  <c r="BI314"/>
  <c r="BH314"/>
  <c r="BG314"/>
  <c r="BE314"/>
  <c r="T314"/>
  <c r="R314"/>
  <c r="P314"/>
  <c r="BK314"/>
  <c r="J314"/>
  <c r="BF314"/>
  <c r="BI313"/>
  <c r="BH313"/>
  <c r="BG313"/>
  <c r="BE313"/>
  <c r="T313"/>
  <c r="R313"/>
  <c r="P313"/>
  <c r="BK313"/>
  <c r="J313"/>
  <c r="BF313"/>
  <c r="BI310"/>
  <c r="BH310"/>
  <c r="BG310"/>
  <c r="BE310"/>
  <c r="T310"/>
  <c r="R310"/>
  <c r="P310"/>
  <c r="BK310"/>
  <c r="J310"/>
  <c r="BF310"/>
  <c r="BI308"/>
  <c r="BH308"/>
  <c r="BG308"/>
  <c r="BE308"/>
  <c r="T308"/>
  <c r="R308"/>
  <c r="P308"/>
  <c r="BK308"/>
  <c r="J308"/>
  <c r="BF308"/>
  <c r="BI305"/>
  <c r="BH305"/>
  <c r="BG305"/>
  <c r="BE305"/>
  <c r="T305"/>
  <c r="T304"/>
  <c r="R305"/>
  <c r="R304"/>
  <c r="P305"/>
  <c r="P304"/>
  <c r="BK305"/>
  <c r="BK304"/>
  <c r="J304" s="1"/>
  <c r="J108" s="1"/>
  <c r="J305"/>
  <c r="BF305" s="1"/>
  <c r="BI303"/>
  <c r="BH303"/>
  <c r="BG303"/>
  <c r="BE303"/>
  <c r="T303"/>
  <c r="R303"/>
  <c r="P303"/>
  <c r="BK303"/>
  <c r="J303"/>
  <c r="BF303" s="1"/>
  <c r="BI301"/>
  <c r="BH301"/>
  <c r="BG301"/>
  <c r="BE301"/>
  <c r="T301"/>
  <c r="R301"/>
  <c r="P301"/>
  <c r="BK301"/>
  <c r="J301"/>
  <c r="BF301" s="1"/>
  <c r="BI295"/>
  <c r="BH295"/>
  <c r="BG295"/>
  <c r="BE295"/>
  <c r="T295"/>
  <c r="R295"/>
  <c r="P295"/>
  <c r="BK295"/>
  <c r="J295"/>
  <c r="BF295"/>
  <c r="BI293"/>
  <c r="BH293"/>
  <c r="BG293"/>
  <c r="BE293"/>
  <c r="T293"/>
  <c r="R293"/>
  <c r="P293"/>
  <c r="BK293"/>
  <c r="J293"/>
  <c r="BF293"/>
  <c r="BI290"/>
  <c r="BH290"/>
  <c r="BG290"/>
  <c r="BE290"/>
  <c r="T290"/>
  <c r="T289"/>
  <c r="R290"/>
  <c r="R289"/>
  <c r="P290"/>
  <c r="P289"/>
  <c r="BK290"/>
  <c r="BK289"/>
  <c r="J289" s="1"/>
  <c r="J107" s="1"/>
  <c r="J290"/>
  <c r="BF290" s="1"/>
  <c r="BI288"/>
  <c r="BH288"/>
  <c r="BG288"/>
  <c r="BE288"/>
  <c r="T288"/>
  <c r="T287"/>
  <c r="R288"/>
  <c r="R287"/>
  <c r="P288"/>
  <c r="P287"/>
  <c r="BK288"/>
  <c r="BK287" s="1"/>
  <c r="J287" s="1"/>
  <c r="J106" s="1"/>
  <c r="J288"/>
  <c r="BF288" s="1"/>
  <c r="BI286"/>
  <c r="BH286"/>
  <c r="BG286"/>
  <c r="BE286"/>
  <c r="T286"/>
  <c r="R286"/>
  <c r="P286"/>
  <c r="BK286"/>
  <c r="J286"/>
  <c r="BF286"/>
  <c r="BI284"/>
  <c r="BH284"/>
  <c r="BG284"/>
  <c r="BE284"/>
  <c r="T284"/>
  <c r="T283"/>
  <c r="R284"/>
  <c r="R283"/>
  <c r="P284"/>
  <c r="P283"/>
  <c r="BK284"/>
  <c r="BK283"/>
  <c r="J283" s="1"/>
  <c r="J105" s="1"/>
  <c r="J284"/>
  <c r="BF284" s="1"/>
  <c r="BI282"/>
  <c r="BH282"/>
  <c r="BG282"/>
  <c r="BE282"/>
  <c r="T282"/>
  <c r="R282"/>
  <c r="P282"/>
  <c r="BK282"/>
  <c r="J282"/>
  <c r="BF282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4"/>
  <c r="BH274"/>
  <c r="BG274"/>
  <c r="BE274"/>
  <c r="T274"/>
  <c r="R274"/>
  <c r="P274"/>
  <c r="BK274"/>
  <c r="J274"/>
  <c r="BF274"/>
  <c r="BI273"/>
  <c r="BH273"/>
  <c r="BG273"/>
  <c r="BE273"/>
  <c r="T273"/>
  <c r="R273"/>
  <c r="P273"/>
  <c r="BK273"/>
  <c r="J273"/>
  <c r="BF273" s="1"/>
  <c r="BI272"/>
  <c r="BH272"/>
  <c r="BG272"/>
  <c r="BE272"/>
  <c r="T272"/>
  <c r="R272"/>
  <c r="P272"/>
  <c r="BK272"/>
  <c r="J272"/>
  <c r="BF272" s="1"/>
  <c r="BI271"/>
  <c r="BH271"/>
  <c r="BG271"/>
  <c r="BE271"/>
  <c r="T271"/>
  <c r="R271"/>
  <c r="P271"/>
  <c r="BK271"/>
  <c r="J271"/>
  <c r="BF271" s="1"/>
  <c r="BI270"/>
  <c r="BH270"/>
  <c r="BG270"/>
  <c r="BE270"/>
  <c r="T270"/>
  <c r="R270"/>
  <c r="P270"/>
  <c r="BK270"/>
  <c r="J270"/>
  <c r="BF270" s="1"/>
  <c r="BI269"/>
  <c r="BH269"/>
  <c r="BG269"/>
  <c r="BE269"/>
  <c r="T269"/>
  <c r="R269"/>
  <c r="P269"/>
  <c r="BK269"/>
  <c r="J269"/>
  <c r="BF269" s="1"/>
  <c r="BI267"/>
  <c r="BH267"/>
  <c r="BG267"/>
  <c r="BE267"/>
  <c r="T267"/>
  <c r="R267"/>
  <c r="P267"/>
  <c r="BK267"/>
  <c r="J267"/>
  <c r="BF267" s="1"/>
  <c r="BI265"/>
  <c r="BH265"/>
  <c r="BG265"/>
  <c r="BE265"/>
  <c r="T265"/>
  <c r="R265"/>
  <c r="P265"/>
  <c r="BK265"/>
  <c r="J265"/>
  <c r="BF265" s="1"/>
  <c r="BI264"/>
  <c r="BH264"/>
  <c r="BG264"/>
  <c r="BE264"/>
  <c r="T264"/>
  <c r="R264"/>
  <c r="P264"/>
  <c r="BK264"/>
  <c r="J264"/>
  <c r="BF264" s="1"/>
  <c r="BI263"/>
  <c r="BH263"/>
  <c r="BG263"/>
  <c r="BE263"/>
  <c r="T263"/>
  <c r="R263"/>
  <c r="P263"/>
  <c r="BK263"/>
  <c r="J263"/>
  <c r="BF263" s="1"/>
  <c r="BI262"/>
  <c r="BH262"/>
  <c r="BG262"/>
  <c r="BE262"/>
  <c r="T262"/>
  <c r="R262"/>
  <c r="P262"/>
  <c r="BK262"/>
  <c r="J262"/>
  <c r="BF262" s="1"/>
  <c r="BI261"/>
  <c r="BH261"/>
  <c r="BG261"/>
  <c r="BE261"/>
  <c r="T261"/>
  <c r="R261"/>
  <c r="P261"/>
  <c r="BK261"/>
  <c r="J261"/>
  <c r="BF261" s="1"/>
  <c r="BI260"/>
  <c r="BH260"/>
  <c r="BG260"/>
  <c r="BE260"/>
  <c r="T260"/>
  <c r="R260"/>
  <c r="P260"/>
  <c r="BK260"/>
  <c r="J260"/>
  <c r="BF260" s="1"/>
  <c r="BI259"/>
  <c r="BH259"/>
  <c r="BG259"/>
  <c r="BE259"/>
  <c r="T259"/>
  <c r="R259"/>
  <c r="P259"/>
  <c r="BK259"/>
  <c r="J259"/>
  <c r="BF259" s="1"/>
  <c r="BI258"/>
  <c r="BH258"/>
  <c r="BG258"/>
  <c r="BE258"/>
  <c r="T258"/>
  <c r="R258"/>
  <c r="P258"/>
  <c r="BK258"/>
  <c r="J258"/>
  <c r="BF258" s="1"/>
  <c r="BI257"/>
  <c r="BH257"/>
  <c r="BG257"/>
  <c r="BE257"/>
  <c r="T257"/>
  <c r="R257"/>
  <c r="P257"/>
  <c r="BK257"/>
  <c r="J257"/>
  <c r="BF257" s="1"/>
  <c r="BI256"/>
  <c r="BH256"/>
  <c r="BG256"/>
  <c r="BE256"/>
  <c r="T256"/>
  <c r="R256"/>
  <c r="P256"/>
  <c r="BK256"/>
  <c r="J256"/>
  <c r="BF256" s="1"/>
  <c r="BI255"/>
  <c r="BH255"/>
  <c r="BG255"/>
  <c r="BE255"/>
  <c r="T255"/>
  <c r="R255"/>
  <c r="P255"/>
  <c r="BK255"/>
  <c r="J255"/>
  <c r="BF255" s="1"/>
  <c r="BI254"/>
  <c r="BH254"/>
  <c r="BG254"/>
  <c r="BE254"/>
  <c r="T254"/>
  <c r="R254"/>
  <c r="P254"/>
  <c r="BK254"/>
  <c r="J254"/>
  <c r="BF254" s="1"/>
  <c r="BI253"/>
  <c r="BH253"/>
  <c r="BG253"/>
  <c r="BE253"/>
  <c r="T253"/>
  <c r="R253"/>
  <c r="P253"/>
  <c r="BK253"/>
  <c r="J253"/>
  <c r="BF253" s="1"/>
  <c r="BI252"/>
  <c r="BH252"/>
  <c r="BG252"/>
  <c r="BE252"/>
  <c r="T252"/>
  <c r="T251"/>
  <c r="R252"/>
  <c r="R251"/>
  <c r="P252"/>
  <c r="P251"/>
  <c r="BK252"/>
  <c r="BK251" s="1"/>
  <c r="J251" s="1"/>
  <c r="J104" s="1"/>
  <c r="J252"/>
  <c r="BF252" s="1"/>
  <c r="BI250"/>
  <c r="BH250"/>
  <c r="BG250"/>
  <c r="BE250"/>
  <c r="T250"/>
  <c r="T249"/>
  <c r="R250"/>
  <c r="R249" s="1"/>
  <c r="R248" s="1"/>
  <c r="P250"/>
  <c r="P249"/>
  <c r="P248" s="1"/>
  <c r="BK250"/>
  <c r="BK249" s="1"/>
  <c r="J250"/>
  <c r="BF250"/>
  <c r="BI247"/>
  <c r="BH247"/>
  <c r="BG247"/>
  <c r="BE247"/>
  <c r="T247"/>
  <c r="T246"/>
  <c r="R247"/>
  <c r="R246"/>
  <c r="P247"/>
  <c r="P246"/>
  <c r="BK247"/>
  <c r="BK246"/>
  <c r="J246" s="1"/>
  <c r="J101" s="1"/>
  <c r="J247"/>
  <c r="BF247" s="1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 s="1"/>
  <c r="BI235"/>
  <c r="BH235"/>
  <c r="BG235"/>
  <c r="BE235"/>
  <c r="T235"/>
  <c r="R235"/>
  <c r="P235"/>
  <c r="BK235"/>
  <c r="J235"/>
  <c r="BF235" s="1"/>
  <c r="BI231"/>
  <c r="BH231"/>
  <c r="BG231"/>
  <c r="BE231"/>
  <c r="T231"/>
  <c r="R231"/>
  <c r="P231"/>
  <c r="BK231"/>
  <c r="J231"/>
  <c r="BF231" s="1"/>
  <c r="BI227"/>
  <c r="BH227"/>
  <c r="BG227"/>
  <c r="BE227"/>
  <c r="T227"/>
  <c r="R227"/>
  <c r="P227"/>
  <c r="BK227"/>
  <c r="J227"/>
  <c r="BF227" s="1"/>
  <c r="BI225"/>
  <c r="BH225"/>
  <c r="BG225"/>
  <c r="BE225"/>
  <c r="T225"/>
  <c r="R225"/>
  <c r="P225"/>
  <c r="BK225"/>
  <c r="J225"/>
  <c r="BF225" s="1"/>
  <c r="BI223"/>
  <c r="BH223"/>
  <c r="BG223"/>
  <c r="BE223"/>
  <c r="T223"/>
  <c r="R223"/>
  <c r="P223"/>
  <c r="BK223"/>
  <c r="J223"/>
  <c r="BF223" s="1"/>
  <c r="BI221"/>
  <c r="BH221"/>
  <c r="BG221"/>
  <c r="BE221"/>
  <c r="T221"/>
  <c r="R221"/>
  <c r="P221"/>
  <c r="BK221"/>
  <c r="J221"/>
  <c r="BF221" s="1"/>
  <c r="BI219"/>
  <c r="BH219"/>
  <c r="BG219"/>
  <c r="BE219"/>
  <c r="T219"/>
  <c r="R219"/>
  <c r="P219"/>
  <c r="BK219"/>
  <c r="J219"/>
  <c r="BF219" s="1"/>
  <c r="BI218"/>
  <c r="BH218"/>
  <c r="BG218"/>
  <c r="BE218"/>
  <c r="T218"/>
  <c r="R218"/>
  <c r="P218"/>
  <c r="BK218"/>
  <c r="J218"/>
  <c r="BF218" s="1"/>
  <c r="BI216"/>
  <c r="BH216"/>
  <c r="BG216"/>
  <c r="BE216"/>
  <c r="T216"/>
  <c r="R216"/>
  <c r="P216"/>
  <c r="BK216"/>
  <c r="J216"/>
  <c r="BF216" s="1"/>
  <c r="BI210"/>
  <c r="BH210"/>
  <c r="BG210"/>
  <c r="BE210"/>
  <c r="T210"/>
  <c r="R210"/>
  <c r="P210"/>
  <c r="BK210"/>
  <c r="J210"/>
  <c r="BF210"/>
  <c r="BI208"/>
  <c r="BH208"/>
  <c r="BG208"/>
  <c r="BE208"/>
  <c r="T208"/>
  <c r="R208"/>
  <c r="P208"/>
  <c r="BK208"/>
  <c r="J208"/>
  <c r="BF208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199"/>
  <c r="BH199"/>
  <c r="BG199"/>
  <c r="BE199"/>
  <c r="T199"/>
  <c r="T198"/>
  <c r="R199"/>
  <c r="R198"/>
  <c r="P199"/>
  <c r="P198"/>
  <c r="BK199"/>
  <c r="J199"/>
  <c r="BF199" s="1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84"/>
  <c r="BH184"/>
  <c r="BG184"/>
  <c r="BE184"/>
  <c r="T184"/>
  <c r="R184"/>
  <c r="P184"/>
  <c r="BK184"/>
  <c r="J184"/>
  <c r="BF184"/>
  <c r="BI182"/>
  <c r="BH182"/>
  <c r="BG182"/>
  <c r="BE182"/>
  <c r="T182"/>
  <c r="R182"/>
  <c r="P182"/>
  <c r="BK182"/>
  <c r="J182"/>
  <c r="BF182"/>
  <c r="BI175"/>
  <c r="BH175"/>
  <c r="BG175"/>
  <c r="BE175"/>
  <c r="T175"/>
  <c r="R175"/>
  <c r="P175"/>
  <c r="BK175"/>
  <c r="J175"/>
  <c r="BF175"/>
  <c r="BI172"/>
  <c r="BH172"/>
  <c r="BG172"/>
  <c r="BE172"/>
  <c r="T172"/>
  <c r="R172"/>
  <c r="P172"/>
  <c r="BK172"/>
  <c r="J172"/>
  <c r="BF172" s="1"/>
  <c r="BI170"/>
  <c r="BH170"/>
  <c r="BG170"/>
  <c r="BE170"/>
  <c r="T170"/>
  <c r="R170"/>
  <c r="P170"/>
  <c r="BK170"/>
  <c r="J170"/>
  <c r="BF170" s="1"/>
  <c r="BI167"/>
  <c r="BH167"/>
  <c r="BG167"/>
  <c r="BE167"/>
  <c r="T167"/>
  <c r="R167"/>
  <c r="P167"/>
  <c r="BK167"/>
  <c r="J167"/>
  <c r="BF167" s="1"/>
  <c r="BI165"/>
  <c r="BH165"/>
  <c r="BG165"/>
  <c r="BE165"/>
  <c r="T165"/>
  <c r="R165"/>
  <c r="P165"/>
  <c r="BK165"/>
  <c r="J165"/>
  <c r="BF165" s="1"/>
  <c r="BI159"/>
  <c r="BH159"/>
  <c r="BG159"/>
  <c r="BE159"/>
  <c r="T159"/>
  <c r="R159"/>
  <c r="P159"/>
  <c r="BK159"/>
  <c r="J159"/>
  <c r="BF159" s="1"/>
  <c r="BI158"/>
  <c r="BH158"/>
  <c r="BG158"/>
  <c r="BE158"/>
  <c r="T158"/>
  <c r="R158"/>
  <c r="P158"/>
  <c r="BK158"/>
  <c r="J158"/>
  <c r="BF158" s="1"/>
  <c r="BI157"/>
  <c r="BH157"/>
  <c r="BG157"/>
  <c r="BE157"/>
  <c r="T157"/>
  <c r="R157"/>
  <c r="P157"/>
  <c r="BK157"/>
  <c r="J157"/>
  <c r="BF157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47"/>
  <c r="BH147"/>
  <c r="BG147"/>
  <c r="BE147"/>
  <c r="T147"/>
  <c r="R147"/>
  <c r="P147"/>
  <c r="BK147"/>
  <c r="J147"/>
  <c r="BF147"/>
  <c r="BI143"/>
  <c r="BH143"/>
  <c r="BG143"/>
  <c r="BE143"/>
  <c r="T143"/>
  <c r="T142"/>
  <c r="R143"/>
  <c r="R142"/>
  <c r="P143"/>
  <c r="P142"/>
  <c r="BK143"/>
  <c r="BK142"/>
  <c r="J142" s="1"/>
  <c r="J99" s="1"/>
  <c r="J143"/>
  <c r="BF143" s="1"/>
  <c r="BI140"/>
  <c r="BH140"/>
  <c r="BG140"/>
  <c r="BE140"/>
  <c r="T140"/>
  <c r="R140"/>
  <c r="P140"/>
  <c r="BK140"/>
  <c r="J140"/>
  <c r="BF140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5"/>
  <c r="BH135"/>
  <c r="BG135"/>
  <c r="BE135"/>
  <c r="T135"/>
  <c r="R135"/>
  <c r="P135"/>
  <c r="BK135"/>
  <c r="J135"/>
  <c r="BF135"/>
  <c r="BI134"/>
  <c r="F37"/>
  <c r="BD95" i="1" s="1"/>
  <c r="BD94" s="1"/>
  <c r="W33" s="1"/>
  <c r="BH134" i="2"/>
  <c r="F36" s="1"/>
  <c r="BC95" i="1" s="1"/>
  <c r="BC94" s="1"/>
  <c r="BG134" i="2"/>
  <c r="F35" s="1"/>
  <c r="BB95" i="1" s="1"/>
  <c r="BB94" s="1"/>
  <c r="BE134" i="2"/>
  <c r="J33" s="1"/>
  <c r="AV95" i="1" s="1"/>
  <c r="T134" i="2"/>
  <c r="T133"/>
  <c r="T132" s="1"/>
  <c r="R134"/>
  <c r="R133"/>
  <c r="R132" s="1"/>
  <c r="R131" s="1"/>
  <c r="P134"/>
  <c r="P133"/>
  <c r="P132" s="1"/>
  <c r="P131" s="1"/>
  <c r="AU95" i="1" s="1"/>
  <c r="AU94" s="1"/>
  <c r="BK134" i="2"/>
  <c r="BK133" s="1"/>
  <c r="J134"/>
  <c r="BF134" s="1"/>
  <c r="J127"/>
  <c r="F127"/>
  <c r="F125"/>
  <c r="E123"/>
  <c r="J91"/>
  <c r="F91"/>
  <c r="F89"/>
  <c r="E87"/>
  <c r="J24"/>
  <c r="E24"/>
  <c r="J128" s="1"/>
  <c r="J23"/>
  <c r="J18"/>
  <c r="E18"/>
  <c r="F128" s="1"/>
  <c r="F92"/>
  <c r="J17"/>
  <c r="J12"/>
  <c r="J125" s="1"/>
  <c r="E7"/>
  <c r="E121" s="1"/>
  <c r="AS94" i="1"/>
  <c r="L90"/>
  <c r="AM90"/>
  <c r="AM89"/>
  <c r="L89"/>
  <c r="AM87"/>
  <c r="L87"/>
  <c r="L85"/>
  <c r="L84"/>
  <c r="BK323" i="2" l="1"/>
  <c r="J323" s="1"/>
  <c r="J109" s="1"/>
  <c r="BK198"/>
  <c r="J198" s="1"/>
  <c r="J100" s="1"/>
  <c r="J89"/>
  <c r="J92"/>
  <c r="E85"/>
  <c r="J34"/>
  <c r="AW95" i="1" s="1"/>
  <c r="AT95" s="1"/>
  <c r="F34" i="2"/>
  <c r="BA95" i="1" s="1"/>
  <c r="BA94" s="1"/>
  <c r="BK132" i="2"/>
  <c r="J133"/>
  <c r="J98" s="1"/>
  <c r="W31" i="1"/>
  <c r="AX94"/>
  <c r="AY94"/>
  <c r="W32"/>
  <c r="J249" i="2"/>
  <c r="J103" s="1"/>
  <c r="T248"/>
  <c r="T131" s="1"/>
  <c r="F33"/>
  <c r="AZ95" i="1" s="1"/>
  <c r="AZ94" s="1"/>
  <c r="BK248" i="2" l="1"/>
  <c r="J248" s="1"/>
  <c r="J102" s="1"/>
  <c r="J132"/>
  <c r="J97" s="1"/>
  <c r="AV94" i="1"/>
  <c r="W29"/>
  <c r="AW94"/>
  <c r="AK30" s="1"/>
  <c r="W30"/>
  <c r="BK131" i="2" l="1"/>
  <c r="J131" s="1"/>
  <c r="J96" s="1"/>
  <c r="AK29" i="1"/>
  <c r="AT94"/>
  <c r="J30" i="2"/>
  <c r="AG95" i="1" l="1"/>
  <c r="J39" i="2"/>
  <c r="AN95" i="1" l="1"/>
  <c r="AG94"/>
  <c r="AK26" l="1"/>
  <c r="AK35" s="1"/>
  <c r="AN94"/>
</calcChain>
</file>

<file path=xl/sharedStrings.xml><?xml version="1.0" encoding="utf-8"?>
<sst xmlns="http://schemas.openxmlformats.org/spreadsheetml/2006/main" count="2614" uniqueCount="590">
  <si>
    <t>Export Komplet</t>
  </si>
  <si>
    <t/>
  </si>
  <si>
    <t>2.0</t>
  </si>
  <si>
    <t>False</t>
  </si>
  <si>
    <t>{1cfe3701-804b-4862-9dda-ffe4dfb25203}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</si>
  <si>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</si>
  <si>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</si>
  <si>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</si>
  <si>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</si>
  <si>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</si>
  <si>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</si>
  <si>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201932</t>
  </si>
  <si>
    <t>Stavba:</t>
  </si>
  <si>
    <t>JKSO:</t>
  </si>
  <si>
    <t>KS:</t>
  </si>
  <si>
    <t>Miesto:</t>
  </si>
  <si>
    <t>Bukovec</t>
  </si>
  <si>
    <t>Dátum:</t>
  </si>
  <si>
    <t>13.9.2019</t>
  </si>
  <si>
    <t>Objednávateľ:</t>
  </si>
  <si>
    <t>IČO:</t>
  </si>
  <si>
    <t>Obec Bukovec</t>
  </si>
  <si>
    <t>IČ DPH:</t>
  </si>
  <si>
    <t>Zhotoviteľ:</t>
  </si>
  <si>
    <t xml:space="preserve"> </t>
  </si>
  <si>
    <t>Projektant:</t>
  </si>
  <si>
    <t>SPK,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</si>
  <si>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</si>
  <si>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</si>
  <si>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</si>
  <si>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</si>
  <si>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</si>
  <si>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</si>
  <si>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</si>
  <si>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</si>
  <si>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</si>
  <si>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</si>
  <si>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</si>
  <si>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</si>
  <si>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</si>
  <si>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</si>
  <si>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</si>
  <si>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</si>
  <si>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</si>
  <si>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</si>
  <si>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</si>
  <si>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</si>
  <si>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</si>
  <si>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</si>
  <si>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</si>
  <si>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</si>
  <si>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</si>
  <si>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</si>
  <si>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</si>
  <si>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</si>
  <si>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</si>
  <si>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</si>
  <si>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</si>
  <si>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</si>
  <si>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</si>
  <si>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</si>
  <si>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</si>
  <si>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</si>
  <si>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</si>
  <si>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</si>
  <si>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</si>
  <si>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</si>
  <si>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</si>
  <si>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</si>
  <si>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</si>
  <si>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</si>
  <si>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</si>
  <si>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</si>
  <si>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</si>
  <si>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</si>
  <si>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</si>
  <si>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</si>
  <si>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rekonštrukcia a úprava interiéru </t>
  </si>
  <si>
    <t>STA</t>
  </si>
  <si>
    <t>1</t>
  </si>
  <si>
    <t>{2d77205c-ce8c-4eda-9286-f3842e406ebd}</t>
  </si>
  <si>
    <t>KRYCÍ LIST ROZPOČTU</t>
  </si>
  <si>
    <t>Objekt:</t>
  </si>
  <si>
    <t xml:space="preserve">01 - rekonštrukcia a úprava interiéru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</si>
  <si>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</si>
  <si>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</si>
  <si>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</si>
  <si>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</si>
  <si>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</si>
  <si>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</si>
  <si>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</si>
  <si>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</si>
  <si>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</si>
  <si>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</si>
  <si>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</si>
  <si>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</si>
  <si>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725 - Zdravotechnika - zariaďovacie predmety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</si>
  <si>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</si>
  <si>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</si>
  <si>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</si>
  <si>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</si>
  <si>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</si>
  <si>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</si>
  <si>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</si>
  <si>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</si>
  <si>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</si>
  <si>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</si>
  <si>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</si>
  <si>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</si>
  <si>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</si>
  <si>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</si>
  <si>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</si>
  <si>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</si>
  <si>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</si>
  <si>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</si>
  <si>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</si>
  <si>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</si>
  <si>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</si>
  <si>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</si>
  <si>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</si>
  <si>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</si>
  <si>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</si>
  <si>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317121151</t>
  </si>
  <si>
    <t>Montáž prekladu zo železobetónových prefabrikátov do pripravených rýh svetl. otvoru do 1050 mm</t>
  </si>
  <si>
    <t>ks</t>
  </si>
  <si>
    <t>4</t>
  </si>
  <si>
    <t>2</t>
  </si>
  <si>
    <t>731489828</t>
  </si>
  <si>
    <t>M</t>
  </si>
  <si>
    <t>596460000300</t>
  </si>
  <si>
    <t>Keramický predpätý preklad POROTHERM KPP 12, lxšxv 1250x120x65 mm</t>
  </si>
  <si>
    <t>8</t>
  </si>
  <si>
    <t>-1956287926</t>
  </si>
  <si>
    <t>VV</t>
  </si>
  <si>
    <t>2*1,01 'Přepočítané koeficientom množstva</t>
  </si>
  <si>
    <t>317165101</t>
  </si>
  <si>
    <t>Prekladový trámec YTONG šírky 125 mm, výšky 124 mm, dĺžky 1150 mm</t>
  </si>
  <si>
    <t>-1777573607</t>
  </si>
  <si>
    <t>340291112</t>
  </si>
  <si>
    <t>Dodatočné ukotvenie priečok montážnou polyuretanovou penou hr. priečky nad 100 mm</t>
  </si>
  <si>
    <t>m</t>
  </si>
  <si>
    <t>-1010135314</t>
  </si>
  <si>
    <t>3,4*6</t>
  </si>
  <si>
    <t>5</t>
  </si>
  <si>
    <t>342272103</t>
  </si>
  <si>
    <t>Priečky z tvárnic YTONG hr. 125 mm P2-500 hladkých, na MVC a maltu YTONG (125x249x599)</t>
  </si>
  <si>
    <t>m2</t>
  </si>
  <si>
    <t>772427682</t>
  </si>
  <si>
    <t>3,4*(1,2+1,65+1,05+2,2)-0,7*2</t>
  </si>
  <si>
    <t>6</t>
  </si>
  <si>
    <t>Úpravy povrchov, podlahy, osadenie</t>
  </si>
  <si>
    <t>610991111</t>
  </si>
  <si>
    <t>Zakrývanie výplní vnútorných okenných otvorov, predmetov a konštrukcií</t>
  </si>
  <si>
    <t>819112806</t>
  </si>
  <si>
    <t>1*2*2</t>
  </si>
  <si>
    <t>1,2*1,5*6</t>
  </si>
  <si>
    <t>Súčet</t>
  </si>
  <si>
    <t>7</t>
  </si>
  <si>
    <t>611401917</t>
  </si>
  <si>
    <t>Príplatok za navlhčenie nenasiakavého povrchu pod omietky stropov</t>
  </si>
  <si>
    <t>2044471887</t>
  </si>
  <si>
    <t>"u3"4,5*6,85</t>
  </si>
  <si>
    <t>"u2"4,2*4,2+4,2*6,45</t>
  </si>
  <si>
    <t>"u1"11+3,5+5+1,4+10</t>
  </si>
  <si>
    <t>611460121</t>
  </si>
  <si>
    <t>Príprava vnútorného podkladu stropov penetráciou základnou</t>
  </si>
  <si>
    <t>-148300755</t>
  </si>
  <si>
    <t>9</t>
  </si>
  <si>
    <t>611460241</t>
  </si>
  <si>
    <t>Vnútorná omietka stropov vápennocementová jadrová (hrubá), hr. 10 mm</t>
  </si>
  <si>
    <t>-799935889</t>
  </si>
  <si>
    <t>75,555</t>
  </si>
  <si>
    <t>10</t>
  </si>
  <si>
    <t>611460253</t>
  </si>
  <si>
    <t>Vnútorná omietka stropov vápennocementová štuková (jemná), hr. 5 mm</t>
  </si>
  <si>
    <t>1040744003</t>
  </si>
  <si>
    <t>11</t>
  </si>
  <si>
    <t>611481119</t>
  </si>
  <si>
    <t>Potiahnutie vnútorných stropov sklotextílnou mriežkou s celoplošným prilepením</t>
  </si>
  <si>
    <t>161436753</t>
  </si>
  <si>
    <t>12</t>
  </si>
  <si>
    <t>612401918</t>
  </si>
  <si>
    <t>Príplatok za navlhčenie nasiakavého povrchu pod omietky vnútorných stien a pilierov</t>
  </si>
  <si>
    <t>-1724963101</t>
  </si>
  <si>
    <t>"u3"3,4*(4,5*2+6,85*2)</t>
  </si>
  <si>
    <t>"u2"(3,4)*(4,2*3+4,2*2+6,45*2)</t>
  </si>
  <si>
    <t>"u1"</t>
  </si>
  <si>
    <t>3,4*(11,578+9,6+9,85+(1*2+4,44*2)*6+9,63)-0,7*2*10*2+3,4*(1,2+1,65+5,8)</t>
  </si>
  <si>
    <t>13</t>
  </si>
  <si>
    <t>612403399</t>
  </si>
  <si>
    <t>Hrubá výplň rýh na stenách akoukoľvek maltou, akejkoľvek šírky ryhy</t>
  </si>
  <si>
    <t>-1433717953</t>
  </si>
  <si>
    <t>3,4*0,2*2</t>
  </si>
  <si>
    <t>14</t>
  </si>
  <si>
    <t>612409991</t>
  </si>
  <si>
    <t>Začistenie omietok (s dodaním hmoty) okolo okien, dverí,podláh, obkladov atď.</t>
  </si>
  <si>
    <t>-1619938206</t>
  </si>
  <si>
    <t>"u2"(4,2*3+4,2*2+6,45*2)</t>
  </si>
  <si>
    <t>15</t>
  </si>
  <si>
    <t>612460121</t>
  </si>
  <si>
    <t>Príprava vnútorného podkladu stien penetráciou základnou</t>
  </si>
  <si>
    <t>1687410718</t>
  </si>
  <si>
    <t>554,039</t>
  </si>
  <si>
    <t>16</t>
  </si>
  <si>
    <t>612460242</t>
  </si>
  <si>
    <t>Vnútorná omietka stien vápennocementová jadrová (hrubá), hr. 15 mm</t>
  </si>
  <si>
    <t>-1495537538</t>
  </si>
  <si>
    <t>17</t>
  </si>
  <si>
    <t>612460253</t>
  </si>
  <si>
    <t>Vnútorná omietka stien vápennocementová štuková (jemná), hr. 5 mm</t>
  </si>
  <si>
    <t>1165000770</t>
  </si>
  <si>
    <t>192,44-60,5</t>
  </si>
  <si>
    <t>-(2*(11,578+9,6+9,85+(1*2+4,44*2)*6+9,63)-0,7*2*10*2+3,4*(1,2+1,65+5,8))</t>
  </si>
  <si>
    <t>18</t>
  </si>
  <si>
    <t>612481119</t>
  </si>
  <si>
    <t>Potiahnutie vnútorných stien sklotextílnou mriežkou s celoplošným prilepením</t>
  </si>
  <si>
    <t>-899823669</t>
  </si>
  <si>
    <t>19</t>
  </si>
  <si>
    <t>632001051</t>
  </si>
  <si>
    <t>Zhotovenie jednonásobného penetračného náteru pre potery a stierky</t>
  </si>
  <si>
    <t>-19511458</t>
  </si>
  <si>
    <t>"u3"6,85*4,5</t>
  </si>
  <si>
    <t>11,04+3,2+1,4+12,53</t>
  </si>
  <si>
    <t>1,9</t>
  </si>
  <si>
    <t>585520001900</t>
  </si>
  <si>
    <t>Penetračný náter na báze disperzie BAUMIT Grund, pre samonivelizačné potery a sierky, 25 kg</t>
  </si>
  <si>
    <t>kg</t>
  </si>
  <si>
    <t>-429129805</t>
  </si>
  <si>
    <t>21</t>
  </si>
  <si>
    <t>632001063</t>
  </si>
  <si>
    <t>Polypropylénové vlákna pre poter hr. 30 mm</t>
  </si>
  <si>
    <t>2104391814</t>
  </si>
  <si>
    <t>22</t>
  </si>
  <si>
    <t>632452242</t>
  </si>
  <si>
    <t>Cementový poter (vhodný aj ako spádový), pevnosti v tlaku 25 MPa, hr. 15 mm</t>
  </si>
  <si>
    <t>116708576</t>
  </si>
  <si>
    <t>23</t>
  </si>
  <si>
    <t>642940010</t>
  </si>
  <si>
    <t>Začistenie skrytej zárubne</t>
  </si>
  <si>
    <t>-2063279361</t>
  </si>
  <si>
    <t>10,000*5*2</t>
  </si>
  <si>
    <t>24</t>
  </si>
  <si>
    <t>766702111</t>
  </si>
  <si>
    <t>Montáž zárubní obložkových pre dvere jednokrídlové</t>
  </si>
  <si>
    <t>-475403980</t>
  </si>
  <si>
    <t>25</t>
  </si>
  <si>
    <t>553310000900</t>
  </si>
  <si>
    <t>zárubňa  500-900x1980-2700 mm, hrúbka steny 100-300 mm</t>
  </si>
  <si>
    <t>-882192478</t>
  </si>
  <si>
    <t>Ostatné konštrukcie a práce-búranie</t>
  </si>
  <si>
    <t>26</t>
  </si>
  <si>
    <t>941955002</t>
  </si>
  <si>
    <t>Lešenie ľahké pracovné pomocné s výškou lešeňovej podlahy nad 1,20 do 1,90 m</t>
  </si>
  <si>
    <t>-149432079</t>
  </si>
  <si>
    <t>106,455</t>
  </si>
  <si>
    <t>27</t>
  </si>
  <si>
    <t>952901111</t>
  </si>
  <si>
    <t>Vyčistenie budov pri výške podlaží do 4 m</t>
  </si>
  <si>
    <t>-460941170</t>
  </si>
  <si>
    <t>28</t>
  </si>
  <si>
    <t>952902110</t>
  </si>
  <si>
    <t>Čistenie budov zametaním v miestnostiach, chodbách, na schodišti a na povalách</t>
  </si>
  <si>
    <t>-638067462</t>
  </si>
  <si>
    <t>29</t>
  </si>
  <si>
    <t>962031132</t>
  </si>
  <si>
    <t>Búranie priečok alebo vybúranie otvorov plochy nad 4 m2 z tehál pálených, plných alebo dutých hr. do 150 mm,  -0,19600t</t>
  </si>
  <si>
    <t>-355811334</t>
  </si>
  <si>
    <t>3,4*1,05</t>
  </si>
  <si>
    <t>30</t>
  </si>
  <si>
    <t>965081812</t>
  </si>
  <si>
    <t>Búranie dlažieb, z kamen., cement., terazzových, čadičových alebo keramických, hr. nad 10 mm,  -0,06500t</t>
  </si>
  <si>
    <t>733291316</t>
  </si>
  <si>
    <t>31</t>
  </si>
  <si>
    <t>967031132</t>
  </si>
  <si>
    <t>Prikresanie rovných ostení, bez odstupu, po hrubom vybúraní otvorov, v murive tehl. na maltu,  -0,05700t</t>
  </si>
  <si>
    <t>-433558356</t>
  </si>
  <si>
    <t>0,15*2*2*2+1*0,15*2</t>
  </si>
  <si>
    <t>32</t>
  </si>
  <si>
    <t>968061112</t>
  </si>
  <si>
    <t>Vyvesenie dreveného okenného krídla do suti plochy do 1,5 m2, -0,01200t</t>
  </si>
  <si>
    <t>-648542928</t>
  </si>
  <si>
    <t>33</t>
  </si>
  <si>
    <t>968061125</t>
  </si>
  <si>
    <t>Vyvesenie dreveného dverného krídla do suti plochy do 2 m2, -0,02400t</t>
  </si>
  <si>
    <t>637469405</t>
  </si>
  <si>
    <t>2+9</t>
  </si>
  <si>
    <t>34</t>
  </si>
  <si>
    <t>968072455</t>
  </si>
  <si>
    <t>Vybúranie kovových dverových zárubní plochy do 2 m2,  -0,07600t</t>
  </si>
  <si>
    <t>1905397434</t>
  </si>
  <si>
    <t>9*2,2</t>
  </si>
  <si>
    <t>35</t>
  </si>
  <si>
    <t>971033631</t>
  </si>
  <si>
    <t>Vybúranie otvorov v murive tehl. plochy do 4 m2 hr. do 150 mm,  -0,27000t</t>
  </si>
  <si>
    <t>-989188981</t>
  </si>
  <si>
    <t>36</t>
  </si>
  <si>
    <t>974031154</t>
  </si>
  <si>
    <t>Vysekávanie rýh v akomkoľvek murive tehlovom na akúkoľvek maltu do hĺbky 100 mm a š. do 150 mm,  -0,02700t</t>
  </si>
  <si>
    <t>-1021438969</t>
  </si>
  <si>
    <t>1,2*2</t>
  </si>
  <si>
    <t>37</t>
  </si>
  <si>
    <t>978020191</t>
  </si>
  <si>
    <t>Otlčenie omietok stropov vnútorných cementových v rozsahu do 100 %,  -0,06400t</t>
  </si>
  <si>
    <t>559287644</t>
  </si>
  <si>
    <t>38</t>
  </si>
  <si>
    <t>978021191</t>
  </si>
  <si>
    <t>Otlčenie omietok stien vnútorných cementových v rozsahu do 100 %,  -0,06100t</t>
  </si>
  <si>
    <t>-1996640156</t>
  </si>
  <si>
    <t>"u2"(3,4-2,1)*(4,2*3+4,2*2+6,45*2)</t>
  </si>
  <si>
    <t>39</t>
  </si>
  <si>
    <t>978059511</t>
  </si>
  <si>
    <t>Odsekanie a odobratie obkladov stien z obkladačiek vnútorných vrátane podkladovej omietky do 2 m2,  -0,06800t</t>
  </si>
  <si>
    <t>1669829629</t>
  </si>
  <si>
    <t>"u2"2,1*(4,2*3+4,2*2+6,45*2)-1*2*2-0,7*0,8*6</t>
  </si>
  <si>
    <t>1,5*(1,44*10+0,9*10+2+1,5*2)</t>
  </si>
  <si>
    <t>40</t>
  </si>
  <si>
    <t>979011111</t>
  </si>
  <si>
    <t>Zvislá doprava sutiny a vybúraných hmôt za prvé podlažie nad alebo pod základným podlažím</t>
  </si>
  <si>
    <t>t</t>
  </si>
  <si>
    <t>1366954925</t>
  </si>
  <si>
    <t>41</t>
  </si>
  <si>
    <t>979081111</t>
  </si>
  <si>
    <t>Odvoz sutiny a vybúraných hmôt na skládku do 1 km</t>
  </si>
  <si>
    <t>1941983407</t>
  </si>
  <si>
    <t>42</t>
  </si>
  <si>
    <t>979081121</t>
  </si>
  <si>
    <t>Odvoz sutiny a vybúraných hmôt na skládku za každý ďalší 1 km</t>
  </si>
  <si>
    <t>1248625014</t>
  </si>
  <si>
    <t>28,24*30 'Přepočítané koeficientom množstva</t>
  </si>
  <si>
    <t>43</t>
  </si>
  <si>
    <t>979082111</t>
  </si>
  <si>
    <t>Vnútrostavenisková doprava sutiny a vybúraných hmôt do 10 m</t>
  </si>
  <si>
    <t>-298249257</t>
  </si>
  <si>
    <t>44</t>
  </si>
  <si>
    <t>979089012</t>
  </si>
  <si>
    <t>Poplatok za skladovanie - betón, tehly, dlaždice (17 01) ostatné</t>
  </si>
  <si>
    <t>-740727280</t>
  </si>
  <si>
    <t>99</t>
  </si>
  <si>
    <t>Presun hmôt HSV</t>
  </si>
  <si>
    <t>45</t>
  </si>
  <si>
    <t>999281111</t>
  </si>
  <si>
    <t>Presun hmôt pre opravy a údržbu objektov vrátane vonkajších plášťov výšky do 25 m</t>
  </si>
  <si>
    <t>-474429431</t>
  </si>
  <si>
    <t>PSV</t>
  </si>
  <si>
    <t>Práce a dodávky PSV</t>
  </si>
  <si>
    <t>722</t>
  </si>
  <si>
    <t>Zdravotechnika - vnútorný vodovod</t>
  </si>
  <si>
    <t>46</t>
  </si>
  <si>
    <t>722110115456</t>
  </si>
  <si>
    <t>Dodávka a montáž nového rozvodu vody a kanalizácie pre zariaďovacie predmety</t>
  </si>
  <si>
    <t>kpl</t>
  </si>
  <si>
    <t>1465447714</t>
  </si>
  <si>
    <t>725</t>
  </si>
  <si>
    <t>Zdravotechnika - zariaďovacie predmety</t>
  </si>
  <si>
    <t>47</t>
  </si>
  <si>
    <t>725110811</t>
  </si>
  <si>
    <t>Demontáž záchoda splachovacieho s nádržou alebo s tlakovým splachovačom,  -0,01933t</t>
  </si>
  <si>
    <t>súb.</t>
  </si>
  <si>
    <t>291961104</t>
  </si>
  <si>
    <t>48</t>
  </si>
  <si>
    <t>725119215</t>
  </si>
  <si>
    <t>Montáž záchodovej misy keramickej volne stojacej s rovným odpadom</t>
  </si>
  <si>
    <t>2052826175</t>
  </si>
  <si>
    <t>49</t>
  </si>
  <si>
    <t>642340000400</t>
  </si>
  <si>
    <t>Kombinované WC keramické OLYMP NEW, rozmer 360x670x480 mm, vodorovný odpad so zvýšenou výškou 500 mm, JIKA</t>
  </si>
  <si>
    <t>-1318705427</t>
  </si>
  <si>
    <t>50</t>
  </si>
  <si>
    <t>725129201456</t>
  </si>
  <si>
    <t>dodávka ammontáž talčítka pisoár pre ovládanie</t>
  </si>
  <si>
    <t>1837896932</t>
  </si>
  <si>
    <t>51</t>
  </si>
  <si>
    <t>725129201</t>
  </si>
  <si>
    <t>Montáž pisoáru keramického bez splachovacej nádrže</t>
  </si>
  <si>
    <t>1109275568</t>
  </si>
  <si>
    <t>52</t>
  </si>
  <si>
    <t>725130812</t>
  </si>
  <si>
    <t>Demontáž pisoárového státia, jeden diel, na dalšie použitie</t>
  </si>
  <si>
    <t>-1403127536</t>
  </si>
  <si>
    <t>53</t>
  </si>
  <si>
    <t>725210821</t>
  </si>
  <si>
    <t>Demontáž umývadiel alebo umývadielok bez výtokovej armatúry,  -0,01946t</t>
  </si>
  <si>
    <t>866324326</t>
  </si>
  <si>
    <t>54</t>
  </si>
  <si>
    <t>725219201</t>
  </si>
  <si>
    <t>Montáž umývadla keramického na konzoly, bez výtokovej armatúry</t>
  </si>
  <si>
    <t>1969552733</t>
  </si>
  <si>
    <t>55</t>
  </si>
  <si>
    <t>642110002700</t>
  </si>
  <si>
    <t>Umývadlo keramické MIO-64 zdravotné, rozmer 640x550x165 mm, biela, JIKA</t>
  </si>
  <si>
    <t>1763413800</t>
  </si>
  <si>
    <t>56</t>
  </si>
  <si>
    <t>725291112</t>
  </si>
  <si>
    <t>Montáž doplnkov zariadení kúpeľní a záchodov, záchodová doska</t>
  </si>
  <si>
    <t>540268018</t>
  </si>
  <si>
    <t>57</t>
  </si>
  <si>
    <t>554330000400</t>
  </si>
  <si>
    <t>Záchodové sedadlo s poklopom LYRA PLUS, rozmer 355x425x50 mm, duroplast s antibakteriálnou úpravou, biela, JIKA</t>
  </si>
  <si>
    <t>-1105825853</t>
  </si>
  <si>
    <t>58</t>
  </si>
  <si>
    <t>725530831</t>
  </si>
  <si>
    <t>Demontáž elektrického zásobníkového ohrievača vody akumulačného prietokových,  -0,01493t</t>
  </si>
  <si>
    <t>-418097059</t>
  </si>
  <si>
    <t>59</t>
  </si>
  <si>
    <t>725539103</t>
  </si>
  <si>
    <t>Dodávka a montáž elektrických ohrievačov</t>
  </si>
  <si>
    <t>2047181129</t>
  </si>
  <si>
    <t>60</t>
  </si>
  <si>
    <t>725810811</t>
  </si>
  <si>
    <t>Demontáž výtokového ventilu nástenných,  -0,00049t</t>
  </si>
  <si>
    <t>-659610596</t>
  </si>
  <si>
    <t>4+5+3</t>
  </si>
  <si>
    <t>61</t>
  </si>
  <si>
    <t>725819202</t>
  </si>
  <si>
    <t>Montáž ventilu nástenného G 3/4</t>
  </si>
  <si>
    <t>1993186861</t>
  </si>
  <si>
    <t>3*2+3</t>
  </si>
  <si>
    <t>62</t>
  </si>
  <si>
    <t>725819401</t>
  </si>
  <si>
    <t>Montáž ventilu rohového s pripojovacou rúrkou G 1/2</t>
  </si>
  <si>
    <t>-312319631</t>
  </si>
  <si>
    <t>63</t>
  </si>
  <si>
    <t>725820810</t>
  </si>
  <si>
    <t>Demontáž batérie drezovej, umývadlovej nástennej,  -0,0026t</t>
  </si>
  <si>
    <t>909008151</t>
  </si>
  <si>
    <t>64</t>
  </si>
  <si>
    <t>725829201</t>
  </si>
  <si>
    <t>Montáž batérie umývadlovej a drezovej nástennej pákovej alebo klasickej s mechanickým ovládaním</t>
  </si>
  <si>
    <t>1280041174</t>
  </si>
  <si>
    <t>65</t>
  </si>
  <si>
    <t>551450003900</t>
  </si>
  <si>
    <t>Batéria umývadlová stojanková páková Lyra, bez zátky, rozmer 290x215x270 mm, chróm, JIKA</t>
  </si>
  <si>
    <t>-1283820941</t>
  </si>
  <si>
    <t>66</t>
  </si>
  <si>
    <t>725850800</t>
  </si>
  <si>
    <t>Demontáž odpadového ventilu T 900 až T 902 všetkých pripojovacích dimenzií,  -0,00086t</t>
  </si>
  <si>
    <t>1829408753</t>
  </si>
  <si>
    <t>67</t>
  </si>
  <si>
    <t>725859102</t>
  </si>
  <si>
    <t>Montáž ventilu odpadového pre zariaďovacie predmety nad 32 do DN 50</t>
  </si>
  <si>
    <t>1399446780</t>
  </si>
  <si>
    <t>3+3</t>
  </si>
  <si>
    <t>68</t>
  </si>
  <si>
    <t>551620023300</t>
  </si>
  <si>
    <t>Odpadový ventil HL14/90, pre odtoky  d 90 mm, s pripojovacím závitom 6/4", s vtokovým košíkom a ventilovým tanierikom z nerezu, PP</t>
  </si>
  <si>
    <t>-1929863279</t>
  </si>
  <si>
    <t>69</t>
  </si>
  <si>
    <t>725860820</t>
  </si>
  <si>
    <t>Demontáž jednoduchej  zápachovej uzávierky pre zariaďovacie predmety, umývadlá, drezy, práčky  -0,00085t</t>
  </si>
  <si>
    <t>1384766961</t>
  </si>
  <si>
    <t>70</t>
  </si>
  <si>
    <t>725869301</t>
  </si>
  <si>
    <t>Montáž zápachovej uzávierky pre zariaďovacie predmety, umývadlovej do D 40</t>
  </si>
  <si>
    <t>953156643</t>
  </si>
  <si>
    <t>71</t>
  </si>
  <si>
    <t>551620005800</t>
  </si>
  <si>
    <t>Zápachová uzávierka kolenová pre umývadlá a bidety, d 40 mm, G 1 1/4", vodorovný odtok, alpská biela, plast, GEBERIT</t>
  </si>
  <si>
    <t>512892788</t>
  </si>
  <si>
    <t>72</t>
  </si>
  <si>
    <t>725869371</t>
  </si>
  <si>
    <t>Montáž zápachovej uzávierky pre zariaďovacie predmety, pisoárovej do D 50</t>
  </si>
  <si>
    <t>-974191395</t>
  </si>
  <si>
    <t>73</t>
  </si>
  <si>
    <t>551620011100</t>
  </si>
  <si>
    <t>Zápachová uzávierka - sifón pre pisoáre HL431/40, DN 40, (0,7 l/s), odtok 0 - 90°, odsávací, zvislý odtok, biela, PP</t>
  </si>
  <si>
    <t>1235791192</t>
  </si>
  <si>
    <t>74</t>
  </si>
  <si>
    <t>998725101</t>
  </si>
  <si>
    <t>Presun hmôt pre zariaďovacie predmety v objektoch výšky do 6 m</t>
  </si>
  <si>
    <t>47855482</t>
  </si>
  <si>
    <t>766</t>
  </si>
  <si>
    <t>Konštrukcie stolárske</t>
  </si>
  <si>
    <t>75</t>
  </si>
  <si>
    <t>766662114456</t>
  </si>
  <si>
    <t>Dodávkaa  montáž dverí interiér drevené komplet vrátane kovania a nastavenia, existujúca zárubeň</t>
  </si>
  <si>
    <t>1335498370</t>
  </si>
  <si>
    <t>2+10</t>
  </si>
  <si>
    <t>76</t>
  </si>
  <si>
    <t>766671001456</t>
  </si>
  <si>
    <t>dodávka a montáž podávacieho okienka - nerez - posuv 1200/900</t>
  </si>
  <si>
    <t>1140886150</t>
  </si>
  <si>
    <t>767</t>
  </si>
  <si>
    <t>Konštrukcie doplnkové kovové</t>
  </si>
  <si>
    <t>77</t>
  </si>
  <si>
    <t>767996801456</t>
  </si>
  <si>
    <t>Demontáž zábradlia pre ďalšie použitie</t>
  </si>
  <si>
    <t>508469700</t>
  </si>
  <si>
    <t>771</t>
  </si>
  <si>
    <t>Podlahy z dlaždíc</t>
  </si>
  <si>
    <t>78</t>
  </si>
  <si>
    <t>771411008</t>
  </si>
  <si>
    <t>Montáž soklíkov z obkladačiek do malty veľ. 600 x95 mm</t>
  </si>
  <si>
    <t>283891258</t>
  </si>
  <si>
    <t>4,2*4+4,2*2+6,45*2</t>
  </si>
  <si>
    <t>79</t>
  </si>
  <si>
    <t>597640006710</t>
  </si>
  <si>
    <t xml:space="preserve">Sokel keramický </t>
  </si>
  <si>
    <t>-2125835116</t>
  </si>
  <si>
    <t>38,1*1,69 'Přepočítané koeficientom množstva</t>
  </si>
  <si>
    <t>80</t>
  </si>
  <si>
    <t>771575530</t>
  </si>
  <si>
    <t>Montáž podláh z dlaždíc keramických do tmelu veľ. 300 x 600 mm</t>
  </si>
  <si>
    <t>361885488</t>
  </si>
  <si>
    <t>81</t>
  </si>
  <si>
    <t>597740003500</t>
  </si>
  <si>
    <t>Dlaždice keramické 600/300</t>
  </si>
  <si>
    <t>-1022741618</t>
  </si>
  <si>
    <t>74,8*1,05 'Přepočítané koeficientom množstva</t>
  </si>
  <si>
    <t>82</t>
  </si>
  <si>
    <t>998771101</t>
  </si>
  <si>
    <t>Presun hmôt pre podlahy z dlaždíc v objektoch výšky do 6m</t>
  </si>
  <si>
    <t>595057153</t>
  </si>
  <si>
    <t>776</t>
  </si>
  <si>
    <t>Podlahy povlakové</t>
  </si>
  <si>
    <t>83</t>
  </si>
  <si>
    <t>776460011</t>
  </si>
  <si>
    <t>Lepenie podlahových soklov vytiahnutím</t>
  </si>
  <si>
    <t>1541843692</t>
  </si>
  <si>
    <t>4,5*2+6,85*2</t>
  </si>
  <si>
    <t>84</t>
  </si>
  <si>
    <t>284140000600</t>
  </si>
  <si>
    <t xml:space="preserve">Podlaha </t>
  </si>
  <si>
    <t>-469184679</t>
  </si>
  <si>
    <t>22,7*0,102 'Přepočítané koeficientom množstva</t>
  </si>
  <si>
    <t>85</t>
  </si>
  <si>
    <t>776511810</t>
  </si>
  <si>
    <t>Odstránenie povlakových podláh z nášľapnej plochy lepených bez podložky,  -0,00100t</t>
  </si>
  <si>
    <t>310693901</t>
  </si>
  <si>
    <t>86</t>
  </si>
  <si>
    <t>776521100</t>
  </si>
  <si>
    <t>Lepenie povlakových podláh z PVC homogénnych pásov</t>
  </si>
  <si>
    <t>1914932202</t>
  </si>
  <si>
    <t>87</t>
  </si>
  <si>
    <t>284110002000</t>
  </si>
  <si>
    <t>Podlaha PVC homogénna Standard Plus PUR - základná trieda, hrúbka 2 mm, trieda záťaže 34, TARKETT</t>
  </si>
  <si>
    <t>337514092</t>
  </si>
  <si>
    <t>30,825*1,03 'Přepočítané koeficientom množstva</t>
  </si>
  <si>
    <t>88</t>
  </si>
  <si>
    <t>776990105</t>
  </si>
  <si>
    <t>Vysávanie podkladu pred kladením povlakovýck podláh</t>
  </si>
  <si>
    <t>-1615556141</t>
  </si>
  <si>
    <t>89</t>
  </si>
  <si>
    <t>776992200</t>
  </si>
  <si>
    <t>Príprava podkladu prebrúsením strojne brúskou na betón</t>
  </si>
  <si>
    <t>-376111181</t>
  </si>
  <si>
    <t>90</t>
  </si>
  <si>
    <t>998776101</t>
  </si>
  <si>
    <t>Presun hmôt pre podlahy povlakové v objektoch výšky do 6 m</t>
  </si>
  <si>
    <t>-360086443</t>
  </si>
  <si>
    <t>781</t>
  </si>
  <si>
    <t>Obklady</t>
  </si>
  <si>
    <t>91</t>
  </si>
  <si>
    <t>781445217</t>
  </si>
  <si>
    <t>Montáž obkladov vnútor. stien z obkladačiek kladených do tmelu flexibilného veľ. 300x600 mm</t>
  </si>
  <si>
    <t>-1996701565</t>
  </si>
  <si>
    <t>"u2"2,*(4,2*3+4,2*2+6,45*2)-1*2*2-0,7*0,8*6</t>
  </si>
  <si>
    <t>2*(11,578+9,6+9,85+(1*2+4,44*2)*6+9,63)-0,7*2*10*2+3,4*(1,2+1,65+5,8)</t>
  </si>
  <si>
    <t>92</t>
  </si>
  <si>
    <t>597640001800</t>
  </si>
  <si>
    <t xml:space="preserve">Obkladačky keramické </t>
  </si>
  <si>
    <t>-1961726341</t>
  </si>
  <si>
    <t>273,726*1,02 'Přepočítané koeficientom množstva</t>
  </si>
  <si>
    <t>93</t>
  </si>
  <si>
    <t>998781101</t>
  </si>
  <si>
    <t>Presun hmôt pre obklady keramické v objektoch výšky do 6 m</t>
  </si>
  <si>
    <t>2057245175</t>
  </si>
  <si>
    <t>783</t>
  </si>
  <si>
    <t>Nátery</t>
  </si>
  <si>
    <t>94</t>
  </si>
  <si>
    <t>783201812</t>
  </si>
  <si>
    <t>Odstránenie starých náterov z kovových stavebných doplnkových konštrukcií oceľovou kefou</t>
  </si>
  <si>
    <t>-2039071732</t>
  </si>
  <si>
    <t>2,2*2</t>
  </si>
  <si>
    <t>95</t>
  </si>
  <si>
    <t>783225400</t>
  </si>
  <si>
    <t>Nátery kov.stav.doplnk.konštr. syntet. na vzduchu schnúce dvojnás.1x email a tmelením - 105µm</t>
  </si>
  <si>
    <t>-28073439</t>
  </si>
  <si>
    <t>4,4+10*2,2</t>
  </si>
  <si>
    <t>96</t>
  </si>
  <si>
    <t>783226100</t>
  </si>
  <si>
    <t>Nátery kov.stav.doplnk.konštr. syntetické na vzduchu schnúce základný - 35µm</t>
  </si>
  <si>
    <t>-228121693</t>
  </si>
  <si>
    <t>784</t>
  </si>
  <si>
    <t>Maľby</t>
  </si>
  <si>
    <t>97</t>
  </si>
  <si>
    <t>784453271</t>
  </si>
  <si>
    <t>Maľby z maliarskych zmesí Primalex, Farmal, ručne nanášané dvojnásobné základné na podklad jemnozrnný na schodisku výšky do 3,80 m</t>
  </si>
  <si>
    <t>823285135</t>
  </si>
  <si>
    <t>280,253</t>
  </si>
  <si>
    <t>Kultúrny dom Bukovec-rekonštrukcia a modernizácia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</si>
</sst>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>
      <selection activeCell="AF8" sqref="AF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06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>
      <c r="B5" s="20"/>
      <c r="D5" s="23" t="s">
        <v>10</v>
      </c>
      <c r="K5" s="203" t="s">
        <v>11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20"/>
      <c r="BS5" s="17" t="s">
        <v>6</v>
      </c>
    </row>
    <row r="6" spans="1:74" s="1" customFormat="1" ht="36.950000000000003" customHeight="1">
      <c r="B6" s="20"/>
      <c r="D6" s="25" t="s">
        <v>12</v>
      </c>
      <c r="K6" s="205" t="s">
        <v>589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20"/>
      <c r="BS6" s="17" t="s">
        <v>6</v>
      </c>
    </row>
    <row r="7" spans="1:74" s="1" customFormat="1" ht="12" customHeight="1">
      <c r="B7" s="20"/>
      <c r="D7" s="26" t="s">
        <v>13</v>
      </c>
      <c r="K7" s="24" t="s">
        <v>1</v>
      </c>
      <c r="AK7" s="26" t="s">
        <v>14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15</v>
      </c>
      <c r="K8" s="24" t="s">
        <v>16</v>
      </c>
      <c r="AK8" s="26" t="s">
        <v>17</v>
      </c>
      <c r="AN8" s="24" t="s">
        <v>18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19</v>
      </c>
      <c r="AK10" s="26" t="s">
        <v>20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21</v>
      </c>
      <c r="AK11" s="26" t="s">
        <v>22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23</v>
      </c>
      <c r="AK13" s="26" t="s">
        <v>20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24</v>
      </c>
      <c r="AK14" s="26" t="s">
        <v>22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25</v>
      </c>
      <c r="AK16" s="26" t="s">
        <v>20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26</v>
      </c>
      <c r="AK17" s="26" t="s">
        <v>22</v>
      </c>
      <c r="AN17" s="24" t="s">
        <v>1</v>
      </c>
      <c r="AR17" s="20"/>
      <c r="BS17" s="17" t="s">
        <v>27</v>
      </c>
    </row>
    <row r="18" spans="1:71" s="1" customFormat="1" ht="6.95" customHeight="1">
      <c r="B18" s="20"/>
      <c r="AR18" s="20"/>
      <c r="BS18" s="17" t="s">
        <v>28</v>
      </c>
    </row>
    <row r="19" spans="1:71" s="1" customFormat="1" ht="12" customHeight="1">
      <c r="B19" s="20"/>
      <c r="D19" s="26" t="s">
        <v>29</v>
      </c>
      <c r="AK19" s="26" t="s">
        <v>20</v>
      </c>
      <c r="AN19" s="24" t="s">
        <v>1</v>
      </c>
      <c r="AR19" s="20"/>
      <c r="BS19" s="17" t="s">
        <v>28</v>
      </c>
    </row>
    <row r="20" spans="1:71" s="1" customFormat="1" ht="18.399999999999999" customHeight="1">
      <c r="B20" s="20"/>
      <c r="E20" s="24" t="s">
        <v>24</v>
      </c>
      <c r="AK20" s="26" t="s">
        <v>22</v>
      </c>
      <c r="AN20" s="24" t="s">
        <v>1</v>
      </c>
      <c r="AR20" s="20"/>
      <c r="BS20" s="17" t="s">
        <v>27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0</v>
      </c>
      <c r="AL26" s="209"/>
      <c r="AM26" s="209"/>
      <c r="AN26" s="209"/>
      <c r="AO26" s="209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32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33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34</v>
      </c>
      <c r="AL28" s="210"/>
      <c r="AM28" s="210"/>
      <c r="AN28" s="210"/>
      <c r="AO28" s="210"/>
      <c r="AP28" s="29"/>
      <c r="AQ28" s="29"/>
      <c r="AR28" s="30"/>
      <c r="BE28" s="29"/>
    </row>
    <row r="29" spans="1:71" s="3" customFormat="1" ht="14.45" customHeight="1">
      <c r="B29" s="34"/>
      <c r="D29" s="26" t="s">
        <v>35</v>
      </c>
      <c r="F29" s="26" t="s">
        <v>36</v>
      </c>
      <c r="L29" s="213">
        <v>0.2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4"/>
    </row>
    <row r="30" spans="1:71" s="3" customFormat="1" ht="14.45" customHeight="1">
      <c r="B30" s="34"/>
      <c r="F30" s="26" t="s">
        <v>37</v>
      </c>
      <c r="L30" s="213">
        <v>0.2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4"/>
    </row>
    <row r="31" spans="1:71" s="3" customFormat="1" ht="14.45" hidden="1" customHeight="1">
      <c r="B31" s="34"/>
      <c r="F31" s="26" t="s">
        <v>38</v>
      </c>
      <c r="L31" s="213">
        <v>0.2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4"/>
    </row>
    <row r="32" spans="1:71" s="3" customFormat="1" ht="14.45" hidden="1" customHeight="1">
      <c r="B32" s="34"/>
      <c r="F32" s="26" t="s">
        <v>39</v>
      </c>
      <c r="L32" s="213">
        <v>0.2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4"/>
    </row>
    <row r="33" spans="1:57" s="3" customFormat="1" ht="14.45" hidden="1" customHeight="1">
      <c r="B33" s="34"/>
      <c r="F33" s="26" t="s">
        <v>40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14" t="s">
        <v>43</v>
      </c>
      <c r="Y35" s="215"/>
      <c r="Z35" s="215"/>
      <c r="AA35" s="215"/>
      <c r="AB35" s="215"/>
      <c r="AC35" s="37"/>
      <c r="AD35" s="37"/>
      <c r="AE35" s="37"/>
      <c r="AF35" s="37"/>
      <c r="AG35" s="37"/>
      <c r="AH35" s="37"/>
      <c r="AI35" s="37"/>
      <c r="AJ35" s="37"/>
      <c r="AK35" s="216">
        <f>SUM(AK26:AK33)</f>
        <v>0</v>
      </c>
      <c r="AL35" s="215"/>
      <c r="AM35" s="215"/>
      <c r="AN35" s="215"/>
      <c r="AO35" s="21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10</v>
      </c>
      <c r="L84" s="4" t="str">
        <f>K5</f>
        <v>201932</v>
      </c>
      <c r="AR84" s="48"/>
    </row>
    <row r="85" spans="1:91" s="5" customFormat="1" ht="36.950000000000003" customHeight="1">
      <c r="B85" s="49"/>
      <c r="C85" s="50" t="s">
        <v>12</v>
      </c>
      <c r="L85" s="184" t="str">
        <f>K6</f>
        <v>Kultúrny dom Bukovec-rekonštrukcia a modernizácia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15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Bukovec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17</v>
      </c>
      <c r="AJ87" s="29"/>
      <c r="AK87" s="29"/>
      <c r="AL87" s="29"/>
      <c r="AM87" s="186" t="str">
        <f>IF(AN8= "","",AN8)</f>
        <v>13.9.2019</v>
      </c>
      <c r="AN87" s="18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Bukovec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25</v>
      </c>
      <c r="AJ89" s="29"/>
      <c r="AK89" s="29"/>
      <c r="AL89" s="29"/>
      <c r="AM89" s="187" t="str">
        <f>IF(E17="","",E17)</f>
        <v>SPK, s.r.o.</v>
      </c>
      <c r="AN89" s="188"/>
      <c r="AO89" s="188"/>
      <c r="AP89" s="188"/>
      <c r="AQ89" s="29"/>
      <c r="AR89" s="30"/>
      <c r="AS89" s="189" t="s">
        <v>51</v>
      </c>
      <c r="AT89" s="19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23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29</v>
      </c>
      <c r="AJ90" s="29"/>
      <c r="AK90" s="29"/>
      <c r="AL90" s="29"/>
      <c r="AM90" s="187" t="str">
        <f>IF(E20="","",E20)</f>
        <v xml:space="preserve"> </v>
      </c>
      <c r="AN90" s="188"/>
      <c r="AO90" s="188"/>
      <c r="AP90" s="188"/>
      <c r="AQ90" s="29"/>
      <c r="AR90" s="30"/>
      <c r="AS90" s="191"/>
      <c r="AT90" s="19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1"/>
      <c r="AT91" s="19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3" t="s">
        <v>52</v>
      </c>
      <c r="D92" s="194"/>
      <c r="E92" s="194"/>
      <c r="F92" s="194"/>
      <c r="G92" s="194"/>
      <c r="H92" s="57"/>
      <c r="I92" s="195" t="s">
        <v>53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54</v>
      </c>
      <c r="AH92" s="194"/>
      <c r="AI92" s="194"/>
      <c r="AJ92" s="194"/>
      <c r="AK92" s="194"/>
      <c r="AL92" s="194"/>
      <c r="AM92" s="194"/>
      <c r="AN92" s="195" t="s">
        <v>55</v>
      </c>
      <c r="AO92" s="194"/>
      <c r="AP92" s="197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1652.24191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00" t="s">
        <v>76</v>
      </c>
      <c r="E95" s="200"/>
      <c r="F95" s="200"/>
      <c r="G95" s="200"/>
      <c r="H95" s="200"/>
      <c r="I95" s="79"/>
      <c r="J95" s="200" t="s">
        <v>77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'01 - rekonštrukcia a úpra...'!J30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rekonštrukcia a úpra...'!P131</f>
        <v>1652.2419098</v>
      </c>
      <c r="AV95" s="82">
        <f>'01 - rekonštrukcia a úpra...'!J33</f>
        <v>0</v>
      </c>
      <c r="AW95" s="82">
        <f>'01 - rekonštrukcia a úpra...'!J34</f>
        <v>0</v>
      </c>
      <c r="AX95" s="82">
        <f>'01 - rekonštrukcia a úpra...'!J35</f>
        <v>0</v>
      </c>
      <c r="AY95" s="82">
        <f>'01 - rekonštrukcia a úpra...'!J36</f>
        <v>0</v>
      </c>
      <c r="AZ95" s="82">
        <f>'01 - rekonštrukcia a úpra...'!F33</f>
        <v>0</v>
      </c>
      <c r="BA95" s="82">
        <f>'01 - rekonštrukcia a úpra...'!F34</f>
        <v>0</v>
      </c>
      <c r="BB95" s="82">
        <f>'01 - rekonštrukcia a úpra...'!F35</f>
        <v>0</v>
      </c>
      <c r="BC95" s="82">
        <f>'01 - rekonštrukcia a úpra...'!F36</f>
        <v>0</v>
      </c>
      <c r="BD95" s="84">
        <f>'01 - rekonštrukcia a úpra...'!F37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rekonštrukcia a úpra...'!C2" display="/"/>
  </hyperlink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43"/>
  <sheetViews>
    <sheetView showGridLines="0" workbookViewId="0">
      <selection activeCell="V72" sqref="V7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6"/>
    </row>
    <row r="2" spans="1:46" s="1" customFormat="1" ht="36.950000000000003" customHeight="1">
      <c r="L2" s="206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7" t="s">
        <v>80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5" customHeight="1">
      <c r="B4" s="20"/>
      <c r="D4" s="21" t="s">
        <v>81</v>
      </c>
      <c r="L4" s="20"/>
      <c r="M4" s="8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16.5" customHeight="1">
      <c r="B7" s="20"/>
      <c r="E7" s="218" t="str">
        <f>'Rekapitulácia stavby'!K6</f>
        <v>Kultúrny dom Bukovec-rekonštrukcia a modernizácia</v>
      </c>
      <c r="F7" s="219"/>
      <c r="G7" s="219"/>
      <c r="H7" s="219"/>
      <c r="L7" s="20"/>
    </row>
    <row r="8" spans="1:46" s="2" customFormat="1" ht="12" customHeight="1">
      <c r="A8" s="29"/>
      <c r="B8" s="30"/>
      <c r="C8" s="29"/>
      <c r="D8" s="26" t="s">
        <v>82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83</v>
      </c>
      <c r="F9" s="220"/>
      <c r="G9" s="220"/>
      <c r="H9" s="22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13</v>
      </c>
      <c r="E11" s="29"/>
      <c r="F11" s="24" t="s">
        <v>1</v>
      </c>
      <c r="G11" s="29"/>
      <c r="H11" s="29"/>
      <c r="I11" s="26" t="s">
        <v>14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15</v>
      </c>
      <c r="E12" s="29"/>
      <c r="F12" s="24" t="s">
        <v>16</v>
      </c>
      <c r="G12" s="29"/>
      <c r="H12" s="29"/>
      <c r="I12" s="26" t="s">
        <v>17</v>
      </c>
      <c r="J12" s="52" t="str">
        <f>'Rekapitulácia stavby'!AN8</f>
        <v>13.9.2019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19</v>
      </c>
      <c r="E14" s="29"/>
      <c r="F14" s="29"/>
      <c r="G14" s="29"/>
      <c r="H14" s="29"/>
      <c r="I14" s="26" t="s">
        <v>20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21</v>
      </c>
      <c r="F15" s="29"/>
      <c r="G15" s="29"/>
      <c r="H15" s="29"/>
      <c r="I15" s="26" t="s">
        <v>22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20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3" t="str">
        <f>'Rekapitulácia stavby'!E14</f>
        <v xml:space="preserve"> </v>
      </c>
      <c r="F18" s="203"/>
      <c r="G18" s="203"/>
      <c r="H18" s="203"/>
      <c r="I18" s="26" t="s">
        <v>22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25</v>
      </c>
      <c r="E20" s="29"/>
      <c r="F20" s="29"/>
      <c r="G20" s="29"/>
      <c r="H20" s="29"/>
      <c r="I20" s="26" t="s">
        <v>20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26</v>
      </c>
      <c r="F21" s="29"/>
      <c r="G21" s="29"/>
      <c r="H21" s="29"/>
      <c r="I21" s="26" t="s">
        <v>22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20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22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07" t="s">
        <v>1</v>
      </c>
      <c r="F27" s="207"/>
      <c r="G27" s="207"/>
      <c r="H27" s="2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8">
        <f>ROUND(J131,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2" t="s">
        <v>35</v>
      </c>
      <c r="E33" s="26" t="s">
        <v>36</v>
      </c>
      <c r="F33" s="93">
        <f>ROUND((SUM(BE131:BE342)),  2)</f>
        <v>0</v>
      </c>
      <c r="G33" s="29"/>
      <c r="H33" s="29"/>
      <c r="I33" s="94">
        <v>0.2</v>
      </c>
      <c r="J33" s="93">
        <f>ROUND(((SUM(BE131:BE342))*I33),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37</v>
      </c>
      <c r="F34" s="93">
        <f>ROUND((SUM(BF131:BF342)),  2)</f>
        <v>0</v>
      </c>
      <c r="G34" s="29"/>
      <c r="H34" s="29"/>
      <c r="I34" s="94">
        <v>0.2</v>
      </c>
      <c r="J34" s="93">
        <f>ROUND(((SUM(BF131:BF342))*I34),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6" t="s">
        <v>38</v>
      </c>
      <c r="F35" s="93">
        <f>ROUND((SUM(BG131:BG342)),  2)</f>
        <v>0</v>
      </c>
      <c r="G35" s="29"/>
      <c r="H35" s="29"/>
      <c r="I35" s="94">
        <v>0.2</v>
      </c>
      <c r="J35" s="9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6" t="s">
        <v>39</v>
      </c>
      <c r="F36" s="93">
        <f>ROUND((SUM(BH131:BH342)),  2)</f>
        <v>0</v>
      </c>
      <c r="G36" s="29"/>
      <c r="H36" s="29"/>
      <c r="I36" s="94">
        <v>0.2</v>
      </c>
      <c r="J36" s="9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40</v>
      </c>
      <c r="F37" s="93">
        <f>ROUND((SUM(BI131:BI342)),  2)</f>
        <v>0</v>
      </c>
      <c r="G37" s="29"/>
      <c r="H37" s="29"/>
      <c r="I37" s="94">
        <v>0</v>
      </c>
      <c r="J37" s="9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5"/>
      <c r="D39" s="96" t="s">
        <v>41</v>
      </c>
      <c r="E39" s="57"/>
      <c r="F39" s="57"/>
      <c r="G39" s="97" t="s">
        <v>42</v>
      </c>
      <c r="H39" s="98" t="s">
        <v>43</v>
      </c>
      <c r="I39" s="57"/>
      <c r="J39" s="99">
        <f>SUM(J30:J37)</f>
        <v>0</v>
      </c>
      <c r="K39" s="100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1" t="s">
        <v>47</v>
      </c>
      <c r="G61" s="42" t="s">
        <v>46</v>
      </c>
      <c r="H61" s="32"/>
      <c r="I61" s="32"/>
      <c r="J61" s="102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1" t="s">
        <v>47</v>
      </c>
      <c r="G76" s="42" t="s">
        <v>46</v>
      </c>
      <c r="H76" s="32"/>
      <c r="I76" s="32"/>
      <c r="J76" s="102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21" t="s">
        <v>84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12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8" t="str">
        <f>E7</f>
        <v>Kultúrny dom Bukovec-rekonštrukcia a modernizácia</v>
      </c>
      <c r="F85" s="219"/>
      <c r="G85" s="219"/>
      <c r="H85" s="21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 xml:space="preserve">01 - rekonštrukcia a úprava interiéru </v>
      </c>
      <c r="F87" s="220"/>
      <c r="G87" s="220"/>
      <c r="H87" s="22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15</v>
      </c>
      <c r="D89" s="29"/>
      <c r="E89" s="29"/>
      <c r="F89" s="24" t="str">
        <f>F12</f>
        <v>Bukovec</v>
      </c>
      <c r="G89" s="29"/>
      <c r="H89" s="29"/>
      <c r="I89" s="26" t="s">
        <v>17</v>
      </c>
      <c r="J89" s="52" t="str">
        <f>IF(J12="","",J12)</f>
        <v>13.9.2019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6" t="s">
        <v>19</v>
      </c>
      <c r="D91" s="29"/>
      <c r="E91" s="29"/>
      <c r="F91" s="24" t="str">
        <f>E15</f>
        <v>Obec Bukovec</v>
      </c>
      <c r="G91" s="29"/>
      <c r="H91" s="29"/>
      <c r="I91" s="26" t="s">
        <v>25</v>
      </c>
      <c r="J91" s="27" t="str">
        <f>E21</f>
        <v>SPK,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3" t="s">
        <v>85</v>
      </c>
      <c r="D94" s="95"/>
      <c r="E94" s="95"/>
      <c r="F94" s="95"/>
      <c r="G94" s="95"/>
      <c r="H94" s="95"/>
      <c r="I94" s="95"/>
      <c r="J94" s="104" t="s">
        <v>86</v>
      </c>
      <c r="K94" s="9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5" t="s">
        <v>87</v>
      </c>
      <c r="D96" s="29"/>
      <c r="E96" s="29"/>
      <c r="F96" s="29"/>
      <c r="G96" s="29"/>
      <c r="H96" s="29"/>
      <c r="I96" s="29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88</v>
      </c>
    </row>
    <row r="97" spans="1:31" s="9" customFormat="1" ht="24.95" customHeight="1">
      <c r="B97" s="106"/>
      <c r="D97" s="107" t="s">
        <v>89</v>
      </c>
      <c r="E97" s="108"/>
      <c r="F97" s="108"/>
      <c r="G97" s="108"/>
      <c r="H97" s="108"/>
      <c r="I97" s="108"/>
      <c r="J97" s="109">
        <f>J132</f>
        <v>0</v>
      </c>
      <c r="L97" s="106"/>
    </row>
    <row r="98" spans="1:31" s="10" customFormat="1" ht="19.899999999999999" customHeight="1">
      <c r="B98" s="110"/>
      <c r="D98" s="111" t="s">
        <v>90</v>
      </c>
      <c r="E98" s="112"/>
      <c r="F98" s="112"/>
      <c r="G98" s="112"/>
      <c r="H98" s="112"/>
      <c r="I98" s="112"/>
      <c r="J98" s="113">
        <f>J133</f>
        <v>0</v>
      </c>
      <c r="L98" s="110"/>
    </row>
    <row r="99" spans="1:31" s="10" customFormat="1" ht="19.899999999999999" customHeight="1">
      <c r="B99" s="110"/>
      <c r="D99" s="111" t="s">
        <v>91</v>
      </c>
      <c r="E99" s="112"/>
      <c r="F99" s="112"/>
      <c r="G99" s="112"/>
      <c r="H99" s="112"/>
      <c r="I99" s="112"/>
      <c r="J99" s="113">
        <f>J142</f>
        <v>0</v>
      </c>
      <c r="L99" s="110"/>
    </row>
    <row r="100" spans="1:31" s="10" customFormat="1" ht="19.899999999999999" customHeight="1">
      <c r="B100" s="110"/>
      <c r="D100" s="111" t="s">
        <v>92</v>
      </c>
      <c r="E100" s="112"/>
      <c r="F100" s="112"/>
      <c r="G100" s="112"/>
      <c r="H100" s="112"/>
      <c r="I100" s="112"/>
      <c r="J100" s="113">
        <f>J198</f>
        <v>0</v>
      </c>
      <c r="L100" s="110"/>
    </row>
    <row r="101" spans="1:31" s="10" customFormat="1" ht="19.899999999999999" customHeight="1">
      <c r="B101" s="110"/>
      <c r="D101" s="111" t="s">
        <v>93</v>
      </c>
      <c r="E101" s="112"/>
      <c r="F101" s="112"/>
      <c r="G101" s="112"/>
      <c r="H101" s="112"/>
      <c r="I101" s="112"/>
      <c r="J101" s="113">
        <f>J246</f>
        <v>0</v>
      </c>
      <c r="L101" s="110"/>
    </row>
    <row r="102" spans="1:31" s="9" customFormat="1" ht="24.95" customHeight="1">
      <c r="B102" s="106"/>
      <c r="D102" s="107" t="s">
        <v>94</v>
      </c>
      <c r="E102" s="108"/>
      <c r="F102" s="108"/>
      <c r="G102" s="108"/>
      <c r="H102" s="108"/>
      <c r="I102" s="108"/>
      <c r="J102" s="109">
        <f>J248</f>
        <v>0</v>
      </c>
      <c r="L102" s="106"/>
    </row>
    <row r="103" spans="1:31" s="10" customFormat="1" ht="19.899999999999999" customHeight="1">
      <c r="B103" s="110"/>
      <c r="D103" s="111" t="s">
        <v>95</v>
      </c>
      <c r="E103" s="112"/>
      <c r="F103" s="112"/>
      <c r="G103" s="112"/>
      <c r="H103" s="112"/>
      <c r="I103" s="112"/>
      <c r="J103" s="113">
        <f>J249</f>
        <v>0</v>
      </c>
      <c r="L103" s="110"/>
    </row>
    <row r="104" spans="1:31" s="10" customFormat="1" ht="19.899999999999999" customHeight="1">
      <c r="B104" s="110"/>
      <c r="D104" s="111" t="s">
        <v>96</v>
      </c>
      <c r="E104" s="112"/>
      <c r="F104" s="112"/>
      <c r="G104" s="112"/>
      <c r="H104" s="112"/>
      <c r="I104" s="112"/>
      <c r="J104" s="113">
        <f>J251</f>
        <v>0</v>
      </c>
      <c r="L104" s="110"/>
    </row>
    <row r="105" spans="1:31" s="10" customFormat="1" ht="19.899999999999999" customHeight="1">
      <c r="B105" s="110"/>
      <c r="D105" s="111" t="s">
        <v>97</v>
      </c>
      <c r="E105" s="112"/>
      <c r="F105" s="112"/>
      <c r="G105" s="112"/>
      <c r="H105" s="112"/>
      <c r="I105" s="112"/>
      <c r="J105" s="113">
        <f>J283</f>
        <v>0</v>
      </c>
      <c r="L105" s="110"/>
    </row>
    <row r="106" spans="1:31" s="10" customFormat="1" ht="19.899999999999999" customHeight="1">
      <c r="B106" s="110"/>
      <c r="D106" s="111" t="s">
        <v>98</v>
      </c>
      <c r="E106" s="112"/>
      <c r="F106" s="112"/>
      <c r="G106" s="112"/>
      <c r="H106" s="112"/>
      <c r="I106" s="112"/>
      <c r="J106" s="113">
        <f>J287</f>
        <v>0</v>
      </c>
      <c r="L106" s="110"/>
    </row>
    <row r="107" spans="1:31" s="10" customFormat="1" ht="19.899999999999999" customHeight="1">
      <c r="B107" s="110"/>
      <c r="D107" s="111" t="s">
        <v>99</v>
      </c>
      <c r="E107" s="112"/>
      <c r="F107" s="112"/>
      <c r="G107" s="112"/>
      <c r="H107" s="112"/>
      <c r="I107" s="112"/>
      <c r="J107" s="113">
        <f>J289</f>
        <v>0</v>
      </c>
      <c r="L107" s="110"/>
    </row>
    <row r="108" spans="1:31" s="10" customFormat="1" ht="19.899999999999999" customHeight="1">
      <c r="B108" s="110"/>
      <c r="D108" s="111" t="s">
        <v>100</v>
      </c>
      <c r="E108" s="112"/>
      <c r="F108" s="112"/>
      <c r="G108" s="112"/>
      <c r="H108" s="112"/>
      <c r="I108" s="112"/>
      <c r="J108" s="113">
        <f>J304</f>
        <v>0</v>
      </c>
      <c r="L108" s="110"/>
    </row>
    <row r="109" spans="1:31" s="10" customFormat="1" ht="19.899999999999999" customHeight="1">
      <c r="B109" s="110"/>
      <c r="D109" s="111" t="s">
        <v>101</v>
      </c>
      <c r="E109" s="112"/>
      <c r="F109" s="112"/>
      <c r="G109" s="112"/>
      <c r="H109" s="112"/>
      <c r="I109" s="112"/>
      <c r="J109" s="113">
        <f>J323</f>
        <v>0</v>
      </c>
      <c r="L109" s="110"/>
    </row>
    <row r="110" spans="1:31" s="10" customFormat="1" ht="19.899999999999999" customHeight="1">
      <c r="B110" s="110"/>
      <c r="D110" s="111" t="s">
        <v>102</v>
      </c>
      <c r="E110" s="112"/>
      <c r="F110" s="112"/>
      <c r="G110" s="112"/>
      <c r="H110" s="112"/>
      <c r="I110" s="112"/>
      <c r="J110" s="113">
        <f>J332</f>
        <v>0</v>
      </c>
      <c r="L110" s="110"/>
    </row>
    <row r="111" spans="1:31" s="10" customFormat="1" ht="19.899999999999999" customHeight="1">
      <c r="B111" s="110"/>
      <c r="D111" s="111" t="s">
        <v>103</v>
      </c>
      <c r="E111" s="112"/>
      <c r="F111" s="112"/>
      <c r="G111" s="112"/>
      <c r="H111" s="112"/>
      <c r="I111" s="112"/>
      <c r="J111" s="113">
        <f>J338</f>
        <v>0</v>
      </c>
      <c r="L111" s="110"/>
    </row>
    <row r="112" spans="1:31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21" t="s">
        <v>104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12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18" t="str">
        <f>E7</f>
        <v>Kultúrny dom Bukovec-rekonštrukcia a modernizácia</v>
      </c>
      <c r="F121" s="219"/>
      <c r="G121" s="219"/>
      <c r="H121" s="21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82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84" t="str">
        <f>E9</f>
        <v xml:space="preserve">01 - rekonštrukcia a úprava interiéru </v>
      </c>
      <c r="F123" s="220"/>
      <c r="G123" s="220"/>
      <c r="H123" s="220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15</v>
      </c>
      <c r="D125" s="29"/>
      <c r="E125" s="29"/>
      <c r="F125" s="24" t="str">
        <f>F12</f>
        <v>Bukovec</v>
      </c>
      <c r="G125" s="29"/>
      <c r="H125" s="29"/>
      <c r="I125" s="26" t="s">
        <v>17</v>
      </c>
      <c r="J125" s="52" t="str">
        <f>IF(J12="","",J12)</f>
        <v>13.9.2019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6" t="s">
        <v>19</v>
      </c>
      <c r="D127" s="29"/>
      <c r="E127" s="29"/>
      <c r="F127" s="24" t="str">
        <f>E15</f>
        <v>Obec Bukovec</v>
      </c>
      <c r="G127" s="29"/>
      <c r="H127" s="29"/>
      <c r="I127" s="26" t="s">
        <v>25</v>
      </c>
      <c r="J127" s="27" t="str">
        <f>E21</f>
        <v>SPK, s.r.o.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6" t="s">
        <v>23</v>
      </c>
      <c r="D128" s="29"/>
      <c r="E128" s="29"/>
      <c r="F128" s="24" t="str">
        <f>IF(E18="","",E18)</f>
        <v xml:space="preserve"> </v>
      </c>
      <c r="G128" s="29"/>
      <c r="H128" s="29"/>
      <c r="I128" s="26" t="s">
        <v>29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14"/>
      <c r="B130" s="115"/>
      <c r="C130" s="116" t="s">
        <v>105</v>
      </c>
      <c r="D130" s="117" t="s">
        <v>56</v>
      </c>
      <c r="E130" s="117" t="s">
        <v>52</v>
      </c>
      <c r="F130" s="117" t="s">
        <v>53</v>
      </c>
      <c r="G130" s="117" t="s">
        <v>106</v>
      </c>
      <c r="H130" s="117" t="s">
        <v>107</v>
      </c>
      <c r="I130" s="117" t="s">
        <v>108</v>
      </c>
      <c r="J130" s="118" t="s">
        <v>86</v>
      </c>
      <c r="K130" s="119" t="s">
        <v>109</v>
      </c>
      <c r="L130" s="120"/>
      <c r="M130" s="59" t="s">
        <v>1</v>
      </c>
      <c r="N130" s="60" t="s">
        <v>35</v>
      </c>
      <c r="O130" s="60" t="s">
        <v>110</v>
      </c>
      <c r="P130" s="60" t="s">
        <v>111</v>
      </c>
      <c r="Q130" s="60" t="s">
        <v>112</v>
      </c>
      <c r="R130" s="60" t="s">
        <v>113</v>
      </c>
      <c r="S130" s="60" t="s">
        <v>114</v>
      </c>
      <c r="T130" s="61" t="s">
        <v>115</v>
      </c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</row>
    <row r="131" spans="1:65" s="2" customFormat="1" ht="22.9" customHeight="1">
      <c r="A131" s="29"/>
      <c r="B131" s="30"/>
      <c r="C131" s="66" t="s">
        <v>87</v>
      </c>
      <c r="D131" s="29"/>
      <c r="E131" s="29"/>
      <c r="F131" s="29"/>
      <c r="G131" s="29"/>
      <c r="H131" s="29"/>
      <c r="I131" s="29"/>
      <c r="J131" s="121">
        <f>BK131</f>
        <v>0</v>
      </c>
      <c r="K131" s="29"/>
      <c r="L131" s="30"/>
      <c r="M131" s="62"/>
      <c r="N131" s="53"/>
      <c r="O131" s="63"/>
      <c r="P131" s="122">
        <f>P132+P248</f>
        <v>1652.2419098</v>
      </c>
      <c r="Q131" s="63"/>
      <c r="R131" s="122">
        <f>R132+R248</f>
        <v>34.996169040000005</v>
      </c>
      <c r="S131" s="63"/>
      <c r="T131" s="123">
        <f>T132+T248</f>
        <v>28.239515000000001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70</v>
      </c>
      <c r="AU131" s="17" t="s">
        <v>88</v>
      </c>
      <c r="BK131" s="124">
        <f>BK132+BK248</f>
        <v>0</v>
      </c>
    </row>
    <row r="132" spans="1:65" s="12" customFormat="1" ht="25.9" customHeight="1">
      <c r="B132" s="125"/>
      <c r="D132" s="126" t="s">
        <v>70</v>
      </c>
      <c r="E132" s="127" t="s">
        <v>116</v>
      </c>
      <c r="F132" s="127" t="s">
        <v>117</v>
      </c>
      <c r="J132" s="128">
        <f>BK132</f>
        <v>0</v>
      </c>
      <c r="L132" s="125"/>
      <c r="M132" s="129"/>
      <c r="N132" s="130"/>
      <c r="O132" s="130"/>
      <c r="P132" s="131">
        <f>P133+P142+P198+P246</f>
        <v>1183.5320003000002</v>
      </c>
      <c r="Q132" s="130"/>
      <c r="R132" s="131">
        <f>R133+R142+R198+R246</f>
        <v>26.340813190000006</v>
      </c>
      <c r="S132" s="130"/>
      <c r="T132" s="132">
        <f>T133+T142+T198+T246</f>
        <v>28.041830000000001</v>
      </c>
      <c r="AR132" s="126" t="s">
        <v>79</v>
      </c>
      <c r="AT132" s="133" t="s">
        <v>70</v>
      </c>
      <c r="AU132" s="133" t="s">
        <v>71</v>
      </c>
      <c r="AY132" s="126" t="s">
        <v>118</v>
      </c>
      <c r="BK132" s="134">
        <f>BK133+BK142+BK198+BK246</f>
        <v>0</v>
      </c>
    </row>
    <row r="133" spans="1:65" s="12" customFormat="1" ht="22.9" customHeight="1">
      <c r="B133" s="125"/>
      <c r="D133" s="126" t="s">
        <v>70</v>
      </c>
      <c r="E133" s="135" t="s">
        <v>119</v>
      </c>
      <c r="F133" s="135" t="s">
        <v>120</v>
      </c>
      <c r="J133" s="136">
        <f>BK133</f>
        <v>0</v>
      </c>
      <c r="L133" s="125"/>
      <c r="M133" s="129"/>
      <c r="N133" s="130"/>
      <c r="O133" s="130"/>
      <c r="P133" s="131">
        <f>SUM(P134:P141)</f>
        <v>12.025482</v>
      </c>
      <c r="Q133" s="130"/>
      <c r="R133" s="131">
        <f>SUM(R134:R141)</f>
        <v>1.8379865999999998</v>
      </c>
      <c r="S133" s="130"/>
      <c r="T133" s="132">
        <f>SUM(T134:T141)</f>
        <v>0</v>
      </c>
      <c r="AR133" s="126" t="s">
        <v>79</v>
      </c>
      <c r="AT133" s="133" t="s">
        <v>70</v>
      </c>
      <c r="AU133" s="133" t="s">
        <v>79</v>
      </c>
      <c r="AY133" s="126" t="s">
        <v>118</v>
      </c>
      <c r="BK133" s="134">
        <f>SUM(BK134:BK141)</f>
        <v>0</v>
      </c>
    </row>
    <row r="134" spans="1:65" s="2" customFormat="1" ht="24" customHeight="1">
      <c r="A134" s="29"/>
      <c r="B134" s="137"/>
      <c r="C134" s="138" t="s">
        <v>79</v>
      </c>
      <c r="D134" s="138" t="s">
        <v>121</v>
      </c>
      <c r="E134" s="139" t="s">
        <v>122</v>
      </c>
      <c r="F134" s="140" t="s">
        <v>123</v>
      </c>
      <c r="G134" s="141" t="s">
        <v>124</v>
      </c>
      <c r="H134" s="142">
        <v>2</v>
      </c>
      <c r="I134" s="142"/>
      <c r="J134" s="142">
        <f>ROUND(I134*H134,3)</f>
        <v>0</v>
      </c>
      <c r="K134" s="143"/>
      <c r="L134" s="30"/>
      <c r="M134" s="144" t="s">
        <v>1</v>
      </c>
      <c r="N134" s="145" t="s">
        <v>37</v>
      </c>
      <c r="O134" s="146">
        <v>0.53117999999999999</v>
      </c>
      <c r="P134" s="146">
        <f>O134*H134</f>
        <v>1.06236</v>
      </c>
      <c r="Q134" s="146">
        <v>2.4209999999999999E-2</v>
      </c>
      <c r="R134" s="146">
        <f>Q134*H134</f>
        <v>4.8419999999999998E-2</v>
      </c>
      <c r="S134" s="146">
        <v>0</v>
      </c>
      <c r="T134" s="14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8" t="s">
        <v>125</v>
      </c>
      <c r="AT134" s="148" t="s">
        <v>121</v>
      </c>
      <c r="AU134" s="148" t="s">
        <v>126</v>
      </c>
      <c r="AY134" s="17" t="s">
        <v>118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7" t="s">
        <v>126</v>
      </c>
      <c r="BK134" s="150">
        <f>ROUND(I134*H134,3)</f>
        <v>0</v>
      </c>
      <c r="BL134" s="17" t="s">
        <v>125</v>
      </c>
      <c r="BM134" s="148" t="s">
        <v>127</v>
      </c>
    </row>
    <row r="135" spans="1:65" s="2" customFormat="1" ht="24" customHeight="1">
      <c r="A135" s="29"/>
      <c r="B135" s="137"/>
      <c r="C135" s="151" t="s">
        <v>126</v>
      </c>
      <c r="D135" s="151" t="s">
        <v>128</v>
      </c>
      <c r="E135" s="152" t="s">
        <v>129</v>
      </c>
      <c r="F135" s="153" t="s">
        <v>130</v>
      </c>
      <c r="G135" s="154" t="s">
        <v>124</v>
      </c>
      <c r="H135" s="155">
        <v>2.02</v>
      </c>
      <c r="I135" s="155"/>
      <c r="J135" s="155">
        <f>ROUND(I135*H135,3)</f>
        <v>0</v>
      </c>
      <c r="K135" s="156"/>
      <c r="L135" s="157"/>
      <c r="M135" s="158" t="s">
        <v>1</v>
      </c>
      <c r="N135" s="159" t="s">
        <v>37</v>
      </c>
      <c r="O135" s="146">
        <v>0</v>
      </c>
      <c r="P135" s="146">
        <f>O135*H135</f>
        <v>0</v>
      </c>
      <c r="Q135" s="146">
        <v>1.7500000000000002E-2</v>
      </c>
      <c r="R135" s="146">
        <f>Q135*H135</f>
        <v>3.5350000000000006E-2</v>
      </c>
      <c r="S135" s="146">
        <v>0</v>
      </c>
      <c r="T135" s="14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131</v>
      </c>
      <c r="AT135" s="148" t="s">
        <v>128</v>
      </c>
      <c r="AU135" s="148" t="s">
        <v>126</v>
      </c>
      <c r="AY135" s="17" t="s">
        <v>118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7" t="s">
        <v>126</v>
      </c>
      <c r="BK135" s="150">
        <f>ROUND(I135*H135,3)</f>
        <v>0</v>
      </c>
      <c r="BL135" s="17" t="s">
        <v>125</v>
      </c>
      <c r="BM135" s="148" t="s">
        <v>132</v>
      </c>
    </row>
    <row r="136" spans="1:65" s="13" customFormat="1" ht="11.25">
      <c r="B136" s="160"/>
      <c r="D136" s="161" t="s">
        <v>133</v>
      </c>
      <c r="F136" s="162" t="s">
        <v>134</v>
      </c>
      <c r="H136" s="163">
        <v>2.02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7" t="s">
        <v>133</v>
      </c>
      <c r="AU136" s="167" t="s">
        <v>126</v>
      </c>
      <c r="AV136" s="13" t="s">
        <v>126</v>
      </c>
      <c r="AW136" s="13" t="s">
        <v>3</v>
      </c>
      <c r="AX136" s="13" t="s">
        <v>79</v>
      </c>
      <c r="AY136" s="167" t="s">
        <v>118</v>
      </c>
    </row>
    <row r="137" spans="1:65" s="2" customFormat="1" ht="24" customHeight="1">
      <c r="A137" s="29"/>
      <c r="B137" s="137"/>
      <c r="C137" s="138" t="s">
        <v>119</v>
      </c>
      <c r="D137" s="138" t="s">
        <v>121</v>
      </c>
      <c r="E137" s="139" t="s">
        <v>135</v>
      </c>
      <c r="F137" s="140" t="s">
        <v>136</v>
      </c>
      <c r="G137" s="141" t="s">
        <v>124</v>
      </c>
      <c r="H137" s="142">
        <v>1</v>
      </c>
      <c r="I137" s="142"/>
      <c r="J137" s="142">
        <f>ROUND(I137*H137,3)</f>
        <v>0</v>
      </c>
      <c r="K137" s="143"/>
      <c r="L137" s="30"/>
      <c r="M137" s="144" t="s">
        <v>1</v>
      </c>
      <c r="N137" s="145" t="s">
        <v>37</v>
      </c>
      <c r="O137" s="146">
        <v>0.14823</v>
      </c>
      <c r="P137" s="146">
        <f>O137*H137</f>
        <v>0.14823</v>
      </c>
      <c r="Q137" s="146">
        <v>1.523E-2</v>
      </c>
      <c r="R137" s="146">
        <f>Q137*H137</f>
        <v>1.523E-2</v>
      </c>
      <c r="S137" s="146">
        <v>0</v>
      </c>
      <c r="T137" s="14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125</v>
      </c>
      <c r="AT137" s="148" t="s">
        <v>121</v>
      </c>
      <c r="AU137" s="148" t="s">
        <v>126</v>
      </c>
      <c r="AY137" s="17" t="s">
        <v>118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7" t="s">
        <v>126</v>
      </c>
      <c r="BK137" s="150">
        <f>ROUND(I137*H137,3)</f>
        <v>0</v>
      </c>
      <c r="BL137" s="17" t="s">
        <v>125</v>
      </c>
      <c r="BM137" s="148" t="s">
        <v>137</v>
      </c>
    </row>
    <row r="138" spans="1:65" s="2" customFormat="1" ht="24" customHeight="1">
      <c r="A138" s="29"/>
      <c r="B138" s="137"/>
      <c r="C138" s="138" t="s">
        <v>125</v>
      </c>
      <c r="D138" s="138" t="s">
        <v>121</v>
      </c>
      <c r="E138" s="139" t="s">
        <v>138</v>
      </c>
      <c r="F138" s="140" t="s">
        <v>139</v>
      </c>
      <c r="G138" s="141" t="s">
        <v>140</v>
      </c>
      <c r="H138" s="142">
        <v>20.399999999999999</v>
      </c>
      <c r="I138" s="142"/>
      <c r="J138" s="142">
        <f>ROUND(I138*H138,3)</f>
        <v>0</v>
      </c>
      <c r="K138" s="143"/>
      <c r="L138" s="30"/>
      <c r="M138" s="144" t="s">
        <v>1</v>
      </c>
      <c r="N138" s="145" t="s">
        <v>37</v>
      </c>
      <c r="O138" s="146">
        <v>0.12002</v>
      </c>
      <c r="P138" s="146">
        <f>O138*H138</f>
        <v>2.4484079999999997</v>
      </c>
      <c r="Q138" s="146">
        <v>1.2E-4</v>
      </c>
      <c r="R138" s="146">
        <f>Q138*H138</f>
        <v>2.4480000000000001E-3</v>
      </c>
      <c r="S138" s="146">
        <v>0</v>
      </c>
      <c r="T138" s="14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125</v>
      </c>
      <c r="AT138" s="148" t="s">
        <v>121</v>
      </c>
      <c r="AU138" s="148" t="s">
        <v>126</v>
      </c>
      <c r="AY138" s="17" t="s">
        <v>118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7" t="s">
        <v>126</v>
      </c>
      <c r="BK138" s="150">
        <f>ROUND(I138*H138,3)</f>
        <v>0</v>
      </c>
      <c r="BL138" s="17" t="s">
        <v>125</v>
      </c>
      <c r="BM138" s="148" t="s">
        <v>141</v>
      </c>
    </row>
    <row r="139" spans="1:65" s="13" customFormat="1" ht="11.25">
      <c r="B139" s="160"/>
      <c r="D139" s="161" t="s">
        <v>133</v>
      </c>
      <c r="E139" s="167" t="s">
        <v>1</v>
      </c>
      <c r="F139" s="162" t="s">
        <v>142</v>
      </c>
      <c r="H139" s="163">
        <v>20.399999999999999</v>
      </c>
      <c r="L139" s="160"/>
      <c r="M139" s="164"/>
      <c r="N139" s="165"/>
      <c r="O139" s="165"/>
      <c r="P139" s="165"/>
      <c r="Q139" s="165"/>
      <c r="R139" s="165"/>
      <c r="S139" s="165"/>
      <c r="T139" s="166"/>
      <c r="AT139" s="167" t="s">
        <v>133</v>
      </c>
      <c r="AU139" s="167" t="s">
        <v>126</v>
      </c>
      <c r="AV139" s="13" t="s">
        <v>126</v>
      </c>
      <c r="AW139" s="13" t="s">
        <v>27</v>
      </c>
      <c r="AX139" s="13" t="s">
        <v>79</v>
      </c>
      <c r="AY139" s="167" t="s">
        <v>118</v>
      </c>
    </row>
    <row r="140" spans="1:65" s="2" customFormat="1" ht="24" customHeight="1">
      <c r="A140" s="29"/>
      <c r="B140" s="137"/>
      <c r="C140" s="138" t="s">
        <v>143</v>
      </c>
      <c r="D140" s="138" t="s">
        <v>121</v>
      </c>
      <c r="E140" s="139" t="s">
        <v>144</v>
      </c>
      <c r="F140" s="140" t="s">
        <v>145</v>
      </c>
      <c r="G140" s="141" t="s">
        <v>146</v>
      </c>
      <c r="H140" s="142">
        <v>19.34</v>
      </c>
      <c r="I140" s="142"/>
      <c r="J140" s="142">
        <f>ROUND(I140*H140,3)</f>
        <v>0</v>
      </c>
      <c r="K140" s="143"/>
      <c r="L140" s="30"/>
      <c r="M140" s="144" t="s">
        <v>1</v>
      </c>
      <c r="N140" s="145" t="s">
        <v>37</v>
      </c>
      <c r="O140" s="146">
        <v>0.43259999999999998</v>
      </c>
      <c r="P140" s="146">
        <f>O140*H140</f>
        <v>8.3664839999999998</v>
      </c>
      <c r="Q140" s="146">
        <v>8.9789999999999995E-2</v>
      </c>
      <c r="R140" s="146">
        <f>Q140*H140</f>
        <v>1.7365385999999998</v>
      </c>
      <c r="S140" s="146">
        <v>0</v>
      </c>
      <c r="T140" s="147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125</v>
      </c>
      <c r="AT140" s="148" t="s">
        <v>121</v>
      </c>
      <c r="AU140" s="148" t="s">
        <v>126</v>
      </c>
      <c r="AY140" s="17" t="s">
        <v>118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7" t="s">
        <v>126</v>
      </c>
      <c r="BK140" s="150">
        <f>ROUND(I140*H140,3)</f>
        <v>0</v>
      </c>
      <c r="BL140" s="17" t="s">
        <v>125</v>
      </c>
      <c r="BM140" s="148" t="s">
        <v>147</v>
      </c>
    </row>
    <row r="141" spans="1:65" s="13" customFormat="1" ht="11.25">
      <c r="B141" s="160"/>
      <c r="D141" s="161" t="s">
        <v>133</v>
      </c>
      <c r="E141" s="167" t="s">
        <v>1</v>
      </c>
      <c r="F141" s="162" t="s">
        <v>148</v>
      </c>
      <c r="H141" s="163">
        <v>19.34</v>
      </c>
      <c r="L141" s="160"/>
      <c r="M141" s="164"/>
      <c r="N141" s="165"/>
      <c r="O141" s="165"/>
      <c r="P141" s="165"/>
      <c r="Q141" s="165"/>
      <c r="R141" s="165"/>
      <c r="S141" s="165"/>
      <c r="T141" s="166"/>
      <c r="AT141" s="167" t="s">
        <v>133</v>
      </c>
      <c r="AU141" s="167" t="s">
        <v>126</v>
      </c>
      <c r="AV141" s="13" t="s">
        <v>126</v>
      </c>
      <c r="AW141" s="13" t="s">
        <v>27</v>
      </c>
      <c r="AX141" s="13" t="s">
        <v>79</v>
      </c>
      <c r="AY141" s="167" t="s">
        <v>118</v>
      </c>
    </row>
    <row r="142" spans="1:65" s="12" customFormat="1" ht="22.9" customHeight="1">
      <c r="B142" s="125"/>
      <c r="D142" s="126" t="s">
        <v>70</v>
      </c>
      <c r="E142" s="135" t="s">
        <v>149</v>
      </c>
      <c r="F142" s="135" t="s">
        <v>150</v>
      </c>
      <c r="J142" s="136">
        <f>BK142</f>
        <v>0</v>
      </c>
      <c r="L142" s="125"/>
      <c r="M142" s="129"/>
      <c r="N142" s="130"/>
      <c r="O142" s="130"/>
      <c r="P142" s="131">
        <f>SUM(P143:P197)</f>
        <v>721.65804630000002</v>
      </c>
      <c r="Q142" s="130"/>
      <c r="R142" s="131">
        <f>SUM(R143:R197)</f>
        <v>24.293152990000006</v>
      </c>
      <c r="S142" s="130"/>
      <c r="T142" s="132">
        <f>SUM(T143:T197)</f>
        <v>0</v>
      </c>
      <c r="AR142" s="126" t="s">
        <v>79</v>
      </c>
      <c r="AT142" s="133" t="s">
        <v>70</v>
      </c>
      <c r="AU142" s="133" t="s">
        <v>79</v>
      </c>
      <c r="AY142" s="126" t="s">
        <v>118</v>
      </c>
      <c r="BK142" s="134">
        <f>SUM(BK143:BK197)</f>
        <v>0</v>
      </c>
    </row>
    <row r="143" spans="1:65" s="2" customFormat="1" ht="24" customHeight="1">
      <c r="A143" s="29"/>
      <c r="B143" s="137"/>
      <c r="C143" s="138" t="s">
        <v>149</v>
      </c>
      <c r="D143" s="138" t="s">
        <v>121</v>
      </c>
      <c r="E143" s="139" t="s">
        <v>151</v>
      </c>
      <c r="F143" s="140" t="s">
        <v>152</v>
      </c>
      <c r="G143" s="141" t="s">
        <v>146</v>
      </c>
      <c r="H143" s="142">
        <v>14.8</v>
      </c>
      <c r="I143" s="142"/>
      <c r="J143" s="142">
        <f>ROUND(I143*H143,3)</f>
        <v>0</v>
      </c>
      <c r="K143" s="143"/>
      <c r="L143" s="30"/>
      <c r="M143" s="144" t="s">
        <v>1</v>
      </c>
      <c r="N143" s="145" t="s">
        <v>37</v>
      </c>
      <c r="O143" s="146">
        <v>8.2000000000000003E-2</v>
      </c>
      <c r="P143" s="146">
        <f>O143*H143</f>
        <v>1.2136</v>
      </c>
      <c r="Q143" s="146">
        <v>1.9000000000000001E-4</v>
      </c>
      <c r="R143" s="146">
        <f>Q143*H143</f>
        <v>2.8120000000000003E-3</v>
      </c>
      <c r="S143" s="146">
        <v>0</v>
      </c>
      <c r="T143" s="14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8" t="s">
        <v>125</v>
      </c>
      <c r="AT143" s="148" t="s">
        <v>121</v>
      </c>
      <c r="AU143" s="148" t="s">
        <v>126</v>
      </c>
      <c r="AY143" s="17" t="s">
        <v>118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7" t="s">
        <v>126</v>
      </c>
      <c r="BK143" s="150">
        <f>ROUND(I143*H143,3)</f>
        <v>0</v>
      </c>
      <c r="BL143" s="17" t="s">
        <v>125</v>
      </c>
      <c r="BM143" s="148" t="s">
        <v>153</v>
      </c>
    </row>
    <row r="144" spans="1:65" s="13" customFormat="1" ht="11.25">
      <c r="B144" s="160"/>
      <c r="D144" s="161" t="s">
        <v>133</v>
      </c>
      <c r="E144" s="167" t="s">
        <v>1</v>
      </c>
      <c r="F144" s="162" t="s">
        <v>154</v>
      </c>
      <c r="H144" s="163">
        <v>4</v>
      </c>
      <c r="L144" s="160"/>
      <c r="M144" s="164"/>
      <c r="N144" s="165"/>
      <c r="O144" s="165"/>
      <c r="P144" s="165"/>
      <c r="Q144" s="165"/>
      <c r="R144" s="165"/>
      <c r="S144" s="165"/>
      <c r="T144" s="166"/>
      <c r="AT144" s="167" t="s">
        <v>133</v>
      </c>
      <c r="AU144" s="167" t="s">
        <v>126</v>
      </c>
      <c r="AV144" s="13" t="s">
        <v>126</v>
      </c>
      <c r="AW144" s="13" t="s">
        <v>27</v>
      </c>
      <c r="AX144" s="13" t="s">
        <v>71</v>
      </c>
      <c r="AY144" s="167" t="s">
        <v>118</v>
      </c>
    </row>
    <row r="145" spans="1:65" s="13" customFormat="1" ht="11.25">
      <c r="B145" s="160"/>
      <c r="D145" s="161" t="s">
        <v>133</v>
      </c>
      <c r="E145" s="167" t="s">
        <v>1</v>
      </c>
      <c r="F145" s="162" t="s">
        <v>155</v>
      </c>
      <c r="H145" s="163">
        <v>10.8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7" t="s">
        <v>133</v>
      </c>
      <c r="AU145" s="167" t="s">
        <v>126</v>
      </c>
      <c r="AV145" s="13" t="s">
        <v>126</v>
      </c>
      <c r="AW145" s="13" t="s">
        <v>27</v>
      </c>
      <c r="AX145" s="13" t="s">
        <v>71</v>
      </c>
      <c r="AY145" s="167" t="s">
        <v>118</v>
      </c>
    </row>
    <row r="146" spans="1:65" s="14" customFormat="1" ht="11.25">
      <c r="B146" s="168"/>
      <c r="D146" s="161" t="s">
        <v>133</v>
      </c>
      <c r="E146" s="169" t="s">
        <v>1</v>
      </c>
      <c r="F146" s="170" t="s">
        <v>156</v>
      </c>
      <c r="H146" s="171">
        <v>14.8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133</v>
      </c>
      <c r="AU146" s="169" t="s">
        <v>126</v>
      </c>
      <c r="AV146" s="14" t="s">
        <v>125</v>
      </c>
      <c r="AW146" s="14" t="s">
        <v>27</v>
      </c>
      <c r="AX146" s="14" t="s">
        <v>79</v>
      </c>
      <c r="AY146" s="169" t="s">
        <v>118</v>
      </c>
    </row>
    <row r="147" spans="1:65" s="2" customFormat="1" ht="24" customHeight="1">
      <c r="A147" s="29"/>
      <c r="B147" s="137"/>
      <c r="C147" s="138" t="s">
        <v>157</v>
      </c>
      <c r="D147" s="138" t="s">
        <v>121</v>
      </c>
      <c r="E147" s="139" t="s">
        <v>158</v>
      </c>
      <c r="F147" s="140" t="s">
        <v>159</v>
      </c>
      <c r="G147" s="141" t="s">
        <v>146</v>
      </c>
      <c r="H147" s="142">
        <v>106.455</v>
      </c>
      <c r="I147" s="142"/>
      <c r="J147" s="142">
        <f>ROUND(I147*H147,3)</f>
        <v>0</v>
      </c>
      <c r="K147" s="143"/>
      <c r="L147" s="30"/>
      <c r="M147" s="144" t="s">
        <v>1</v>
      </c>
      <c r="N147" s="145" t="s">
        <v>37</v>
      </c>
      <c r="O147" s="146">
        <v>1.6E-2</v>
      </c>
      <c r="P147" s="146">
        <f>O147*H147</f>
        <v>1.7032799999999999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8" t="s">
        <v>125</v>
      </c>
      <c r="AT147" s="148" t="s">
        <v>121</v>
      </c>
      <c r="AU147" s="148" t="s">
        <v>126</v>
      </c>
      <c r="AY147" s="17" t="s">
        <v>118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7" t="s">
        <v>126</v>
      </c>
      <c r="BK147" s="150">
        <f>ROUND(I147*H147,3)</f>
        <v>0</v>
      </c>
      <c r="BL147" s="17" t="s">
        <v>125</v>
      </c>
      <c r="BM147" s="148" t="s">
        <v>160</v>
      </c>
    </row>
    <row r="148" spans="1:65" s="13" customFormat="1" ht="11.25">
      <c r="B148" s="160"/>
      <c r="D148" s="161" t="s">
        <v>133</v>
      </c>
      <c r="E148" s="167" t="s">
        <v>1</v>
      </c>
      <c r="F148" s="162" t="s">
        <v>161</v>
      </c>
      <c r="H148" s="163">
        <v>30.824999999999999</v>
      </c>
      <c r="L148" s="160"/>
      <c r="M148" s="164"/>
      <c r="N148" s="165"/>
      <c r="O148" s="165"/>
      <c r="P148" s="165"/>
      <c r="Q148" s="165"/>
      <c r="R148" s="165"/>
      <c r="S148" s="165"/>
      <c r="T148" s="166"/>
      <c r="AT148" s="167" t="s">
        <v>133</v>
      </c>
      <c r="AU148" s="167" t="s">
        <v>126</v>
      </c>
      <c r="AV148" s="13" t="s">
        <v>126</v>
      </c>
      <c r="AW148" s="13" t="s">
        <v>27</v>
      </c>
      <c r="AX148" s="13" t="s">
        <v>71</v>
      </c>
      <c r="AY148" s="167" t="s">
        <v>118</v>
      </c>
    </row>
    <row r="149" spans="1:65" s="13" customFormat="1" ht="11.25">
      <c r="B149" s="160"/>
      <c r="D149" s="161" t="s">
        <v>133</v>
      </c>
      <c r="E149" s="167" t="s">
        <v>1</v>
      </c>
      <c r="F149" s="162" t="s">
        <v>162</v>
      </c>
      <c r="H149" s="163">
        <v>44.73</v>
      </c>
      <c r="L149" s="160"/>
      <c r="M149" s="164"/>
      <c r="N149" s="165"/>
      <c r="O149" s="165"/>
      <c r="P149" s="165"/>
      <c r="Q149" s="165"/>
      <c r="R149" s="165"/>
      <c r="S149" s="165"/>
      <c r="T149" s="166"/>
      <c r="AT149" s="167" t="s">
        <v>133</v>
      </c>
      <c r="AU149" s="167" t="s">
        <v>126</v>
      </c>
      <c r="AV149" s="13" t="s">
        <v>126</v>
      </c>
      <c r="AW149" s="13" t="s">
        <v>27</v>
      </c>
      <c r="AX149" s="13" t="s">
        <v>71</v>
      </c>
      <c r="AY149" s="167" t="s">
        <v>118</v>
      </c>
    </row>
    <row r="150" spans="1:65" s="13" customFormat="1" ht="11.25">
      <c r="B150" s="160"/>
      <c r="D150" s="161" t="s">
        <v>133</v>
      </c>
      <c r="E150" s="167" t="s">
        <v>1</v>
      </c>
      <c r="F150" s="162" t="s">
        <v>163</v>
      </c>
      <c r="H150" s="163">
        <v>30.9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7" t="s">
        <v>133</v>
      </c>
      <c r="AU150" s="167" t="s">
        <v>126</v>
      </c>
      <c r="AV150" s="13" t="s">
        <v>126</v>
      </c>
      <c r="AW150" s="13" t="s">
        <v>27</v>
      </c>
      <c r="AX150" s="13" t="s">
        <v>71</v>
      </c>
      <c r="AY150" s="167" t="s">
        <v>118</v>
      </c>
    </row>
    <row r="151" spans="1:65" s="14" customFormat="1" ht="11.25">
      <c r="B151" s="168"/>
      <c r="D151" s="161" t="s">
        <v>133</v>
      </c>
      <c r="E151" s="169" t="s">
        <v>1</v>
      </c>
      <c r="F151" s="170" t="s">
        <v>156</v>
      </c>
      <c r="H151" s="171">
        <v>106.45499999999998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133</v>
      </c>
      <c r="AU151" s="169" t="s">
        <v>126</v>
      </c>
      <c r="AV151" s="14" t="s">
        <v>125</v>
      </c>
      <c r="AW151" s="14" t="s">
        <v>27</v>
      </c>
      <c r="AX151" s="14" t="s">
        <v>79</v>
      </c>
      <c r="AY151" s="169" t="s">
        <v>118</v>
      </c>
    </row>
    <row r="152" spans="1:65" s="2" customFormat="1" ht="24" customHeight="1">
      <c r="A152" s="29"/>
      <c r="B152" s="137"/>
      <c r="C152" s="138" t="s">
        <v>131</v>
      </c>
      <c r="D152" s="138" t="s">
        <v>121</v>
      </c>
      <c r="E152" s="139" t="s">
        <v>164</v>
      </c>
      <c r="F152" s="140" t="s">
        <v>165</v>
      </c>
      <c r="G152" s="141" t="s">
        <v>146</v>
      </c>
      <c r="H152" s="142">
        <v>106.455</v>
      </c>
      <c r="I152" s="142"/>
      <c r="J152" s="142">
        <f>ROUND(I152*H152,3)</f>
        <v>0</v>
      </c>
      <c r="K152" s="143"/>
      <c r="L152" s="30"/>
      <c r="M152" s="144" t="s">
        <v>1</v>
      </c>
      <c r="N152" s="145" t="s">
        <v>37</v>
      </c>
      <c r="O152" s="146">
        <v>0.11228</v>
      </c>
      <c r="P152" s="146">
        <f>O152*H152</f>
        <v>11.952767400000001</v>
      </c>
      <c r="Q152" s="146">
        <v>2.3000000000000001E-4</v>
      </c>
      <c r="R152" s="146">
        <f>Q152*H152</f>
        <v>2.448465E-2</v>
      </c>
      <c r="S152" s="146">
        <v>0</v>
      </c>
      <c r="T152" s="14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125</v>
      </c>
      <c r="AT152" s="148" t="s">
        <v>121</v>
      </c>
      <c r="AU152" s="148" t="s">
        <v>126</v>
      </c>
      <c r="AY152" s="17" t="s">
        <v>118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17" t="s">
        <v>126</v>
      </c>
      <c r="BK152" s="150">
        <f>ROUND(I152*H152,3)</f>
        <v>0</v>
      </c>
      <c r="BL152" s="17" t="s">
        <v>125</v>
      </c>
      <c r="BM152" s="148" t="s">
        <v>166</v>
      </c>
    </row>
    <row r="153" spans="1:65" s="2" customFormat="1" ht="24" customHeight="1">
      <c r="A153" s="29"/>
      <c r="B153" s="137"/>
      <c r="C153" s="138" t="s">
        <v>167</v>
      </c>
      <c r="D153" s="138" t="s">
        <v>121</v>
      </c>
      <c r="E153" s="139" t="s">
        <v>168</v>
      </c>
      <c r="F153" s="140" t="s">
        <v>169</v>
      </c>
      <c r="G153" s="141" t="s">
        <v>146</v>
      </c>
      <c r="H153" s="142">
        <v>106.455</v>
      </c>
      <c r="I153" s="142"/>
      <c r="J153" s="142">
        <f>ROUND(I153*H153,3)</f>
        <v>0</v>
      </c>
      <c r="K153" s="143"/>
      <c r="L153" s="30"/>
      <c r="M153" s="144" t="s">
        <v>1</v>
      </c>
      <c r="N153" s="145" t="s">
        <v>37</v>
      </c>
      <c r="O153" s="146">
        <v>0.45</v>
      </c>
      <c r="P153" s="146">
        <f>O153*H153</f>
        <v>47.90475</v>
      </c>
      <c r="Q153" s="146">
        <v>1.6500000000000001E-2</v>
      </c>
      <c r="R153" s="146">
        <f>Q153*H153</f>
        <v>1.7565075000000001</v>
      </c>
      <c r="S153" s="146">
        <v>0</v>
      </c>
      <c r="T153" s="14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8" t="s">
        <v>125</v>
      </c>
      <c r="AT153" s="148" t="s">
        <v>121</v>
      </c>
      <c r="AU153" s="148" t="s">
        <v>126</v>
      </c>
      <c r="AY153" s="17" t="s">
        <v>118</v>
      </c>
      <c r="BE153" s="149">
        <f>IF(N153="základná",J153,0)</f>
        <v>0</v>
      </c>
      <c r="BF153" s="149">
        <f>IF(N153="znížená",J153,0)</f>
        <v>0</v>
      </c>
      <c r="BG153" s="149">
        <f>IF(N153="zákl. prenesená",J153,0)</f>
        <v>0</v>
      </c>
      <c r="BH153" s="149">
        <f>IF(N153="zníž. prenesená",J153,0)</f>
        <v>0</v>
      </c>
      <c r="BI153" s="149">
        <f>IF(N153="nulová",J153,0)</f>
        <v>0</v>
      </c>
      <c r="BJ153" s="17" t="s">
        <v>126</v>
      </c>
      <c r="BK153" s="150">
        <f>ROUND(I153*H153,3)</f>
        <v>0</v>
      </c>
      <c r="BL153" s="17" t="s">
        <v>125</v>
      </c>
      <c r="BM153" s="148" t="s">
        <v>170</v>
      </c>
    </row>
    <row r="154" spans="1:65" s="13" customFormat="1" ht="11.25">
      <c r="B154" s="160"/>
      <c r="D154" s="161" t="s">
        <v>133</v>
      </c>
      <c r="E154" s="167" t="s">
        <v>1</v>
      </c>
      <c r="F154" s="162" t="s">
        <v>171</v>
      </c>
      <c r="H154" s="163">
        <v>75.555000000000007</v>
      </c>
      <c r="L154" s="160"/>
      <c r="M154" s="164"/>
      <c r="N154" s="165"/>
      <c r="O154" s="165"/>
      <c r="P154" s="165"/>
      <c r="Q154" s="165"/>
      <c r="R154" s="165"/>
      <c r="S154" s="165"/>
      <c r="T154" s="166"/>
      <c r="AT154" s="167" t="s">
        <v>133</v>
      </c>
      <c r="AU154" s="167" t="s">
        <v>126</v>
      </c>
      <c r="AV154" s="13" t="s">
        <v>126</v>
      </c>
      <c r="AW154" s="13" t="s">
        <v>27</v>
      </c>
      <c r="AX154" s="13" t="s">
        <v>71</v>
      </c>
      <c r="AY154" s="167" t="s">
        <v>118</v>
      </c>
    </row>
    <row r="155" spans="1:65" s="13" customFormat="1" ht="11.25">
      <c r="B155" s="160"/>
      <c r="D155" s="161" t="s">
        <v>133</v>
      </c>
      <c r="E155" s="167" t="s">
        <v>1</v>
      </c>
      <c r="F155" s="162" t="s">
        <v>163</v>
      </c>
      <c r="H155" s="163">
        <v>30.9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7" t="s">
        <v>133</v>
      </c>
      <c r="AU155" s="167" t="s">
        <v>126</v>
      </c>
      <c r="AV155" s="13" t="s">
        <v>126</v>
      </c>
      <c r="AW155" s="13" t="s">
        <v>27</v>
      </c>
      <c r="AX155" s="13" t="s">
        <v>71</v>
      </c>
      <c r="AY155" s="167" t="s">
        <v>118</v>
      </c>
    </row>
    <row r="156" spans="1:65" s="14" customFormat="1" ht="11.25">
      <c r="B156" s="168"/>
      <c r="D156" s="161" t="s">
        <v>133</v>
      </c>
      <c r="E156" s="169" t="s">
        <v>1</v>
      </c>
      <c r="F156" s="170" t="s">
        <v>156</v>
      </c>
      <c r="H156" s="171">
        <v>106.45500000000001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133</v>
      </c>
      <c r="AU156" s="169" t="s">
        <v>126</v>
      </c>
      <c r="AV156" s="14" t="s">
        <v>125</v>
      </c>
      <c r="AW156" s="14" t="s">
        <v>27</v>
      </c>
      <c r="AX156" s="14" t="s">
        <v>79</v>
      </c>
      <c r="AY156" s="169" t="s">
        <v>118</v>
      </c>
    </row>
    <row r="157" spans="1:65" s="2" customFormat="1" ht="24" customHeight="1">
      <c r="A157" s="29"/>
      <c r="B157" s="137"/>
      <c r="C157" s="138" t="s">
        <v>172</v>
      </c>
      <c r="D157" s="138" t="s">
        <v>121</v>
      </c>
      <c r="E157" s="139" t="s">
        <v>173</v>
      </c>
      <c r="F157" s="140" t="s">
        <v>174</v>
      </c>
      <c r="G157" s="141" t="s">
        <v>146</v>
      </c>
      <c r="H157" s="142">
        <v>106.455</v>
      </c>
      <c r="I157" s="142"/>
      <c r="J157" s="142">
        <f>ROUND(I157*H157,3)</f>
        <v>0</v>
      </c>
      <c r="K157" s="143"/>
      <c r="L157" s="30"/>
      <c r="M157" s="144" t="s">
        <v>1</v>
      </c>
      <c r="N157" s="145" t="s">
        <v>37</v>
      </c>
      <c r="O157" s="146">
        <v>0.43819999999999998</v>
      </c>
      <c r="P157" s="146">
        <f>O157*H157</f>
        <v>46.648581</v>
      </c>
      <c r="Q157" s="146">
        <v>8.2500000000000004E-3</v>
      </c>
      <c r="R157" s="146">
        <f>Q157*H157</f>
        <v>0.87825375000000006</v>
      </c>
      <c r="S157" s="146">
        <v>0</v>
      </c>
      <c r="T157" s="14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125</v>
      </c>
      <c r="AT157" s="148" t="s">
        <v>121</v>
      </c>
      <c r="AU157" s="148" t="s">
        <v>126</v>
      </c>
      <c r="AY157" s="17" t="s">
        <v>118</v>
      </c>
      <c r="BE157" s="149">
        <f>IF(N157="základná",J157,0)</f>
        <v>0</v>
      </c>
      <c r="BF157" s="149">
        <f>IF(N157="znížená",J157,0)</f>
        <v>0</v>
      </c>
      <c r="BG157" s="149">
        <f>IF(N157="zákl. prenesená",J157,0)</f>
        <v>0</v>
      </c>
      <c r="BH157" s="149">
        <f>IF(N157="zníž. prenesená",J157,0)</f>
        <v>0</v>
      </c>
      <c r="BI157" s="149">
        <f>IF(N157="nulová",J157,0)</f>
        <v>0</v>
      </c>
      <c r="BJ157" s="17" t="s">
        <v>126</v>
      </c>
      <c r="BK157" s="150">
        <f>ROUND(I157*H157,3)</f>
        <v>0</v>
      </c>
      <c r="BL157" s="17" t="s">
        <v>125</v>
      </c>
      <c r="BM157" s="148" t="s">
        <v>175</v>
      </c>
    </row>
    <row r="158" spans="1:65" s="2" customFormat="1" ht="24" customHeight="1">
      <c r="A158" s="29"/>
      <c r="B158" s="137"/>
      <c r="C158" s="138" t="s">
        <v>176</v>
      </c>
      <c r="D158" s="138" t="s">
        <v>121</v>
      </c>
      <c r="E158" s="139" t="s">
        <v>177</v>
      </c>
      <c r="F158" s="140" t="s">
        <v>178</v>
      </c>
      <c r="G158" s="141" t="s">
        <v>146</v>
      </c>
      <c r="H158" s="142">
        <v>106.455</v>
      </c>
      <c r="I158" s="142"/>
      <c r="J158" s="142">
        <f>ROUND(I158*H158,3)</f>
        <v>0</v>
      </c>
      <c r="K158" s="143"/>
      <c r="L158" s="30"/>
      <c r="M158" s="144" t="s">
        <v>1</v>
      </c>
      <c r="N158" s="145" t="s">
        <v>37</v>
      </c>
      <c r="O158" s="146">
        <v>0.12118</v>
      </c>
      <c r="P158" s="146">
        <f>O158*H158</f>
        <v>12.9002169</v>
      </c>
      <c r="Q158" s="146">
        <v>4.15E-3</v>
      </c>
      <c r="R158" s="146">
        <f>Q158*H158</f>
        <v>0.44178824999999999</v>
      </c>
      <c r="S158" s="146">
        <v>0</v>
      </c>
      <c r="T158" s="14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125</v>
      </c>
      <c r="AT158" s="148" t="s">
        <v>121</v>
      </c>
      <c r="AU158" s="148" t="s">
        <v>126</v>
      </c>
      <c r="AY158" s="17" t="s">
        <v>118</v>
      </c>
      <c r="BE158" s="149">
        <f>IF(N158="základná",J158,0)</f>
        <v>0</v>
      </c>
      <c r="BF158" s="149">
        <f>IF(N158="znížená",J158,0)</f>
        <v>0</v>
      </c>
      <c r="BG158" s="149">
        <f>IF(N158="zákl. prenesená",J158,0)</f>
        <v>0</v>
      </c>
      <c r="BH158" s="149">
        <f>IF(N158="zníž. prenesená",J158,0)</f>
        <v>0</v>
      </c>
      <c r="BI158" s="149">
        <f>IF(N158="nulová",J158,0)</f>
        <v>0</v>
      </c>
      <c r="BJ158" s="17" t="s">
        <v>126</v>
      </c>
      <c r="BK158" s="150">
        <f>ROUND(I158*H158,3)</f>
        <v>0</v>
      </c>
      <c r="BL158" s="17" t="s">
        <v>125</v>
      </c>
      <c r="BM158" s="148" t="s">
        <v>179</v>
      </c>
    </row>
    <row r="159" spans="1:65" s="2" customFormat="1" ht="24" customHeight="1">
      <c r="A159" s="29"/>
      <c r="B159" s="137"/>
      <c r="C159" s="138" t="s">
        <v>180</v>
      </c>
      <c r="D159" s="138" t="s">
        <v>121</v>
      </c>
      <c r="E159" s="139" t="s">
        <v>181</v>
      </c>
      <c r="F159" s="140" t="s">
        <v>182</v>
      </c>
      <c r="G159" s="141" t="s">
        <v>146</v>
      </c>
      <c r="H159" s="142">
        <v>554.03899999999999</v>
      </c>
      <c r="I159" s="142"/>
      <c r="J159" s="142">
        <f>ROUND(I159*H159,3)</f>
        <v>0</v>
      </c>
      <c r="K159" s="143"/>
      <c r="L159" s="30"/>
      <c r="M159" s="144" t="s">
        <v>1</v>
      </c>
      <c r="N159" s="145" t="s">
        <v>37</v>
      </c>
      <c r="O159" s="146">
        <v>2.3E-2</v>
      </c>
      <c r="P159" s="146">
        <f>O159*H159</f>
        <v>12.742896999999999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125</v>
      </c>
      <c r="AT159" s="148" t="s">
        <v>121</v>
      </c>
      <c r="AU159" s="148" t="s">
        <v>126</v>
      </c>
      <c r="AY159" s="17" t="s">
        <v>118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7" t="s">
        <v>126</v>
      </c>
      <c r="BK159" s="150">
        <f>ROUND(I159*H159,3)</f>
        <v>0</v>
      </c>
      <c r="BL159" s="17" t="s">
        <v>125</v>
      </c>
      <c r="BM159" s="148" t="s">
        <v>183</v>
      </c>
    </row>
    <row r="160" spans="1:65" s="13" customFormat="1" ht="11.25">
      <c r="B160" s="160"/>
      <c r="D160" s="161" t="s">
        <v>133</v>
      </c>
      <c r="E160" s="167" t="s">
        <v>1</v>
      </c>
      <c r="F160" s="162" t="s">
        <v>184</v>
      </c>
      <c r="H160" s="163">
        <v>77.180000000000007</v>
      </c>
      <c r="L160" s="160"/>
      <c r="M160" s="164"/>
      <c r="N160" s="165"/>
      <c r="O160" s="165"/>
      <c r="P160" s="165"/>
      <c r="Q160" s="165"/>
      <c r="R160" s="165"/>
      <c r="S160" s="165"/>
      <c r="T160" s="166"/>
      <c r="AT160" s="167" t="s">
        <v>133</v>
      </c>
      <c r="AU160" s="167" t="s">
        <v>126</v>
      </c>
      <c r="AV160" s="13" t="s">
        <v>126</v>
      </c>
      <c r="AW160" s="13" t="s">
        <v>27</v>
      </c>
      <c r="AX160" s="13" t="s">
        <v>71</v>
      </c>
      <c r="AY160" s="167" t="s">
        <v>118</v>
      </c>
    </row>
    <row r="161" spans="1:65" s="13" customFormat="1" ht="11.25">
      <c r="B161" s="160"/>
      <c r="D161" s="161" t="s">
        <v>133</v>
      </c>
      <c r="E161" s="167" t="s">
        <v>1</v>
      </c>
      <c r="F161" s="162" t="s">
        <v>185</v>
      </c>
      <c r="H161" s="163">
        <v>115.26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7" t="s">
        <v>133</v>
      </c>
      <c r="AU161" s="167" t="s">
        <v>126</v>
      </c>
      <c r="AV161" s="13" t="s">
        <v>126</v>
      </c>
      <c r="AW161" s="13" t="s">
        <v>27</v>
      </c>
      <c r="AX161" s="13" t="s">
        <v>71</v>
      </c>
      <c r="AY161" s="167" t="s">
        <v>118</v>
      </c>
    </row>
    <row r="162" spans="1:65" s="15" customFormat="1" ht="11.25">
      <c r="B162" s="175"/>
      <c r="D162" s="161" t="s">
        <v>133</v>
      </c>
      <c r="E162" s="176" t="s">
        <v>1</v>
      </c>
      <c r="F162" s="177" t="s">
        <v>186</v>
      </c>
      <c r="H162" s="176" t="s">
        <v>1</v>
      </c>
      <c r="L162" s="175"/>
      <c r="M162" s="178"/>
      <c r="N162" s="179"/>
      <c r="O162" s="179"/>
      <c r="P162" s="179"/>
      <c r="Q162" s="179"/>
      <c r="R162" s="179"/>
      <c r="S162" s="179"/>
      <c r="T162" s="180"/>
      <c r="AT162" s="176" t="s">
        <v>133</v>
      </c>
      <c r="AU162" s="176" t="s">
        <v>126</v>
      </c>
      <c r="AV162" s="15" t="s">
        <v>79</v>
      </c>
      <c r="AW162" s="15" t="s">
        <v>27</v>
      </c>
      <c r="AX162" s="15" t="s">
        <v>71</v>
      </c>
      <c r="AY162" s="176" t="s">
        <v>118</v>
      </c>
    </row>
    <row r="163" spans="1:65" s="13" customFormat="1" ht="22.5">
      <c r="B163" s="160"/>
      <c r="D163" s="161" t="s">
        <v>133</v>
      </c>
      <c r="E163" s="167" t="s">
        <v>1</v>
      </c>
      <c r="F163" s="162" t="s">
        <v>187</v>
      </c>
      <c r="H163" s="163">
        <v>361.59899999999999</v>
      </c>
      <c r="L163" s="160"/>
      <c r="M163" s="164"/>
      <c r="N163" s="165"/>
      <c r="O163" s="165"/>
      <c r="P163" s="165"/>
      <c r="Q163" s="165"/>
      <c r="R163" s="165"/>
      <c r="S163" s="165"/>
      <c r="T163" s="166"/>
      <c r="AT163" s="167" t="s">
        <v>133</v>
      </c>
      <c r="AU163" s="167" t="s">
        <v>126</v>
      </c>
      <c r="AV163" s="13" t="s">
        <v>126</v>
      </c>
      <c r="AW163" s="13" t="s">
        <v>27</v>
      </c>
      <c r="AX163" s="13" t="s">
        <v>71</v>
      </c>
      <c r="AY163" s="167" t="s">
        <v>118</v>
      </c>
    </row>
    <row r="164" spans="1:65" s="14" customFormat="1" ht="11.25">
      <c r="B164" s="168"/>
      <c r="D164" s="161" t="s">
        <v>133</v>
      </c>
      <c r="E164" s="169" t="s">
        <v>1</v>
      </c>
      <c r="F164" s="170" t="s">
        <v>156</v>
      </c>
      <c r="H164" s="171">
        <v>554.03899999999999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133</v>
      </c>
      <c r="AU164" s="169" t="s">
        <v>126</v>
      </c>
      <c r="AV164" s="14" t="s">
        <v>125</v>
      </c>
      <c r="AW164" s="14" t="s">
        <v>27</v>
      </c>
      <c r="AX164" s="14" t="s">
        <v>79</v>
      </c>
      <c r="AY164" s="169" t="s">
        <v>118</v>
      </c>
    </row>
    <row r="165" spans="1:65" s="2" customFormat="1" ht="24" customHeight="1">
      <c r="A165" s="29"/>
      <c r="B165" s="137"/>
      <c r="C165" s="138" t="s">
        <v>188</v>
      </c>
      <c r="D165" s="138" t="s">
        <v>121</v>
      </c>
      <c r="E165" s="139" t="s">
        <v>189</v>
      </c>
      <c r="F165" s="140" t="s">
        <v>190</v>
      </c>
      <c r="G165" s="141" t="s">
        <v>146</v>
      </c>
      <c r="H165" s="142">
        <v>1.36</v>
      </c>
      <c r="I165" s="142"/>
      <c r="J165" s="142">
        <f>ROUND(I165*H165,3)</f>
        <v>0</v>
      </c>
      <c r="K165" s="143"/>
      <c r="L165" s="30"/>
      <c r="M165" s="144" t="s">
        <v>1</v>
      </c>
      <c r="N165" s="145" t="s">
        <v>37</v>
      </c>
      <c r="O165" s="146">
        <v>0.58499999999999996</v>
      </c>
      <c r="P165" s="146">
        <f>O165*H165</f>
        <v>0.79559999999999997</v>
      </c>
      <c r="Q165" s="146">
        <v>7.5520000000000004E-2</v>
      </c>
      <c r="R165" s="146">
        <f>Q165*H165</f>
        <v>0.10270720000000001</v>
      </c>
      <c r="S165" s="146">
        <v>0</v>
      </c>
      <c r="T165" s="14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125</v>
      </c>
      <c r="AT165" s="148" t="s">
        <v>121</v>
      </c>
      <c r="AU165" s="148" t="s">
        <v>126</v>
      </c>
      <c r="AY165" s="17" t="s">
        <v>118</v>
      </c>
      <c r="BE165" s="149">
        <f>IF(N165="základná",J165,0)</f>
        <v>0</v>
      </c>
      <c r="BF165" s="149">
        <f>IF(N165="znížená",J165,0)</f>
        <v>0</v>
      </c>
      <c r="BG165" s="149">
        <f>IF(N165="zákl. prenesená",J165,0)</f>
        <v>0</v>
      </c>
      <c r="BH165" s="149">
        <f>IF(N165="zníž. prenesená",J165,0)</f>
        <v>0</v>
      </c>
      <c r="BI165" s="149">
        <f>IF(N165="nulová",J165,0)</f>
        <v>0</v>
      </c>
      <c r="BJ165" s="17" t="s">
        <v>126</v>
      </c>
      <c r="BK165" s="150">
        <f>ROUND(I165*H165,3)</f>
        <v>0</v>
      </c>
      <c r="BL165" s="17" t="s">
        <v>125</v>
      </c>
      <c r="BM165" s="148" t="s">
        <v>191</v>
      </c>
    </row>
    <row r="166" spans="1:65" s="13" customFormat="1" ht="11.25">
      <c r="B166" s="160"/>
      <c r="D166" s="161" t="s">
        <v>133</v>
      </c>
      <c r="E166" s="167" t="s">
        <v>1</v>
      </c>
      <c r="F166" s="162" t="s">
        <v>192</v>
      </c>
      <c r="H166" s="163">
        <v>1.36</v>
      </c>
      <c r="L166" s="160"/>
      <c r="M166" s="164"/>
      <c r="N166" s="165"/>
      <c r="O166" s="165"/>
      <c r="P166" s="165"/>
      <c r="Q166" s="165"/>
      <c r="R166" s="165"/>
      <c r="S166" s="165"/>
      <c r="T166" s="166"/>
      <c r="AT166" s="167" t="s">
        <v>133</v>
      </c>
      <c r="AU166" s="167" t="s">
        <v>126</v>
      </c>
      <c r="AV166" s="13" t="s">
        <v>126</v>
      </c>
      <c r="AW166" s="13" t="s">
        <v>27</v>
      </c>
      <c r="AX166" s="13" t="s">
        <v>79</v>
      </c>
      <c r="AY166" s="167" t="s">
        <v>118</v>
      </c>
    </row>
    <row r="167" spans="1:65" s="2" customFormat="1" ht="24" customHeight="1">
      <c r="A167" s="29"/>
      <c r="B167" s="137"/>
      <c r="C167" s="138" t="s">
        <v>193</v>
      </c>
      <c r="D167" s="138" t="s">
        <v>121</v>
      </c>
      <c r="E167" s="139" t="s">
        <v>194</v>
      </c>
      <c r="F167" s="140" t="s">
        <v>195</v>
      </c>
      <c r="G167" s="141" t="s">
        <v>140</v>
      </c>
      <c r="H167" s="142">
        <v>33.9</v>
      </c>
      <c r="I167" s="142"/>
      <c r="J167" s="142">
        <f>ROUND(I167*H167,3)</f>
        <v>0</v>
      </c>
      <c r="K167" s="143"/>
      <c r="L167" s="30"/>
      <c r="M167" s="144" t="s">
        <v>1</v>
      </c>
      <c r="N167" s="145" t="s">
        <v>37</v>
      </c>
      <c r="O167" s="146">
        <v>0.14599999999999999</v>
      </c>
      <c r="P167" s="146">
        <f>O167*H167</f>
        <v>4.9493999999999998</v>
      </c>
      <c r="Q167" s="146">
        <v>2.8E-3</v>
      </c>
      <c r="R167" s="146">
        <f>Q167*H167</f>
        <v>9.491999999999999E-2</v>
      </c>
      <c r="S167" s="146">
        <v>0</v>
      </c>
      <c r="T167" s="147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8" t="s">
        <v>125</v>
      </c>
      <c r="AT167" s="148" t="s">
        <v>121</v>
      </c>
      <c r="AU167" s="148" t="s">
        <v>126</v>
      </c>
      <c r="AY167" s="17" t="s">
        <v>118</v>
      </c>
      <c r="BE167" s="149">
        <f>IF(N167="základná",J167,0)</f>
        <v>0</v>
      </c>
      <c r="BF167" s="149">
        <f>IF(N167="znížená",J167,0)</f>
        <v>0</v>
      </c>
      <c r="BG167" s="149">
        <f>IF(N167="zákl. prenesená",J167,0)</f>
        <v>0</v>
      </c>
      <c r="BH167" s="149">
        <f>IF(N167="zníž. prenesená",J167,0)</f>
        <v>0</v>
      </c>
      <c r="BI167" s="149">
        <f>IF(N167="nulová",J167,0)</f>
        <v>0</v>
      </c>
      <c r="BJ167" s="17" t="s">
        <v>126</v>
      </c>
      <c r="BK167" s="150">
        <f>ROUND(I167*H167,3)</f>
        <v>0</v>
      </c>
      <c r="BL167" s="17" t="s">
        <v>125</v>
      </c>
      <c r="BM167" s="148" t="s">
        <v>196</v>
      </c>
    </row>
    <row r="168" spans="1:65" s="13" customFormat="1" ht="11.25">
      <c r="B168" s="160"/>
      <c r="D168" s="161" t="s">
        <v>133</v>
      </c>
      <c r="E168" s="167" t="s">
        <v>1</v>
      </c>
      <c r="F168" s="162" t="s">
        <v>197</v>
      </c>
      <c r="H168" s="163">
        <v>33.9</v>
      </c>
      <c r="L168" s="160"/>
      <c r="M168" s="164"/>
      <c r="N168" s="165"/>
      <c r="O168" s="165"/>
      <c r="P168" s="165"/>
      <c r="Q168" s="165"/>
      <c r="R168" s="165"/>
      <c r="S168" s="165"/>
      <c r="T168" s="166"/>
      <c r="AT168" s="167" t="s">
        <v>133</v>
      </c>
      <c r="AU168" s="167" t="s">
        <v>126</v>
      </c>
      <c r="AV168" s="13" t="s">
        <v>126</v>
      </c>
      <c r="AW168" s="13" t="s">
        <v>27</v>
      </c>
      <c r="AX168" s="13" t="s">
        <v>71</v>
      </c>
      <c r="AY168" s="167" t="s">
        <v>118</v>
      </c>
    </row>
    <row r="169" spans="1:65" s="14" customFormat="1" ht="11.25">
      <c r="B169" s="168"/>
      <c r="D169" s="161" t="s">
        <v>133</v>
      </c>
      <c r="E169" s="169" t="s">
        <v>1</v>
      </c>
      <c r="F169" s="170" t="s">
        <v>156</v>
      </c>
      <c r="H169" s="171">
        <v>33.9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133</v>
      </c>
      <c r="AU169" s="169" t="s">
        <v>126</v>
      </c>
      <c r="AV169" s="14" t="s">
        <v>125</v>
      </c>
      <c r="AW169" s="14" t="s">
        <v>27</v>
      </c>
      <c r="AX169" s="14" t="s">
        <v>79</v>
      </c>
      <c r="AY169" s="169" t="s">
        <v>118</v>
      </c>
    </row>
    <row r="170" spans="1:65" s="2" customFormat="1" ht="24" customHeight="1">
      <c r="A170" s="29"/>
      <c r="B170" s="137"/>
      <c r="C170" s="138" t="s">
        <v>198</v>
      </c>
      <c r="D170" s="138" t="s">
        <v>121</v>
      </c>
      <c r="E170" s="139" t="s">
        <v>199</v>
      </c>
      <c r="F170" s="140" t="s">
        <v>200</v>
      </c>
      <c r="G170" s="141" t="s">
        <v>146</v>
      </c>
      <c r="H170" s="142">
        <v>554.03899999999999</v>
      </c>
      <c r="I170" s="142"/>
      <c r="J170" s="142">
        <f>ROUND(I170*H170,3)</f>
        <v>0</v>
      </c>
      <c r="K170" s="143"/>
      <c r="L170" s="30"/>
      <c r="M170" s="144" t="s">
        <v>1</v>
      </c>
      <c r="N170" s="145" t="s">
        <v>37</v>
      </c>
      <c r="O170" s="146">
        <v>5.1999999999999998E-2</v>
      </c>
      <c r="P170" s="146">
        <f>O170*H170</f>
        <v>28.810027999999999</v>
      </c>
      <c r="Q170" s="146">
        <v>2.3000000000000001E-4</v>
      </c>
      <c r="R170" s="146">
        <f>Q170*H170</f>
        <v>0.12742897</v>
      </c>
      <c r="S170" s="146">
        <v>0</v>
      </c>
      <c r="T170" s="14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125</v>
      </c>
      <c r="AT170" s="148" t="s">
        <v>121</v>
      </c>
      <c r="AU170" s="148" t="s">
        <v>126</v>
      </c>
      <c r="AY170" s="17" t="s">
        <v>118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7" t="s">
        <v>126</v>
      </c>
      <c r="BK170" s="150">
        <f>ROUND(I170*H170,3)</f>
        <v>0</v>
      </c>
      <c r="BL170" s="17" t="s">
        <v>125</v>
      </c>
      <c r="BM170" s="148" t="s">
        <v>201</v>
      </c>
    </row>
    <row r="171" spans="1:65" s="13" customFormat="1" ht="11.25">
      <c r="B171" s="160"/>
      <c r="D171" s="161" t="s">
        <v>133</v>
      </c>
      <c r="E171" s="167" t="s">
        <v>1</v>
      </c>
      <c r="F171" s="162" t="s">
        <v>202</v>
      </c>
      <c r="H171" s="163">
        <v>554.03899999999999</v>
      </c>
      <c r="L171" s="160"/>
      <c r="M171" s="164"/>
      <c r="N171" s="165"/>
      <c r="O171" s="165"/>
      <c r="P171" s="165"/>
      <c r="Q171" s="165"/>
      <c r="R171" s="165"/>
      <c r="S171" s="165"/>
      <c r="T171" s="166"/>
      <c r="AT171" s="167" t="s">
        <v>133</v>
      </c>
      <c r="AU171" s="167" t="s">
        <v>126</v>
      </c>
      <c r="AV171" s="13" t="s">
        <v>126</v>
      </c>
      <c r="AW171" s="13" t="s">
        <v>27</v>
      </c>
      <c r="AX171" s="13" t="s">
        <v>79</v>
      </c>
      <c r="AY171" s="167" t="s">
        <v>118</v>
      </c>
    </row>
    <row r="172" spans="1:65" s="2" customFormat="1" ht="24" customHeight="1">
      <c r="A172" s="29"/>
      <c r="B172" s="137"/>
      <c r="C172" s="138" t="s">
        <v>203</v>
      </c>
      <c r="D172" s="138" t="s">
        <v>121</v>
      </c>
      <c r="E172" s="139" t="s">
        <v>204</v>
      </c>
      <c r="F172" s="140" t="s">
        <v>205</v>
      </c>
      <c r="G172" s="141" t="s">
        <v>146</v>
      </c>
      <c r="H172" s="142">
        <v>554.03899999999999</v>
      </c>
      <c r="I172" s="142"/>
      <c r="J172" s="142">
        <f>ROUND(I172*H172,3)</f>
        <v>0</v>
      </c>
      <c r="K172" s="143"/>
      <c r="L172" s="30"/>
      <c r="M172" s="144" t="s">
        <v>1</v>
      </c>
      <c r="N172" s="145" t="s">
        <v>37</v>
      </c>
      <c r="O172" s="146">
        <v>0.40200000000000002</v>
      </c>
      <c r="P172" s="146">
        <f>O172*H172</f>
        <v>222.72367800000001</v>
      </c>
      <c r="Q172" s="146">
        <v>2.3619999999999999E-2</v>
      </c>
      <c r="R172" s="146">
        <f>Q172*H172</f>
        <v>13.086401179999999</v>
      </c>
      <c r="S172" s="146">
        <v>0</v>
      </c>
      <c r="T172" s="147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8" t="s">
        <v>125</v>
      </c>
      <c r="AT172" s="148" t="s">
        <v>121</v>
      </c>
      <c r="AU172" s="148" t="s">
        <v>126</v>
      </c>
      <c r="AY172" s="17" t="s">
        <v>118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7" t="s">
        <v>126</v>
      </c>
      <c r="BK172" s="150">
        <f>ROUND(I172*H172,3)</f>
        <v>0</v>
      </c>
      <c r="BL172" s="17" t="s">
        <v>125</v>
      </c>
      <c r="BM172" s="148" t="s">
        <v>206</v>
      </c>
    </row>
    <row r="173" spans="1:65" s="13" customFormat="1" ht="11.25">
      <c r="B173" s="160"/>
      <c r="D173" s="161" t="s">
        <v>133</v>
      </c>
      <c r="E173" s="167" t="s">
        <v>1</v>
      </c>
      <c r="F173" s="162" t="s">
        <v>202</v>
      </c>
      <c r="H173" s="163">
        <v>554.03899999999999</v>
      </c>
      <c r="L173" s="160"/>
      <c r="M173" s="164"/>
      <c r="N173" s="165"/>
      <c r="O173" s="165"/>
      <c r="P173" s="165"/>
      <c r="Q173" s="165"/>
      <c r="R173" s="165"/>
      <c r="S173" s="165"/>
      <c r="T173" s="166"/>
      <c r="AT173" s="167" t="s">
        <v>133</v>
      </c>
      <c r="AU173" s="167" t="s">
        <v>126</v>
      </c>
      <c r="AV173" s="13" t="s">
        <v>126</v>
      </c>
      <c r="AW173" s="13" t="s">
        <v>27</v>
      </c>
      <c r="AX173" s="13" t="s">
        <v>71</v>
      </c>
      <c r="AY173" s="167" t="s">
        <v>118</v>
      </c>
    </row>
    <row r="174" spans="1:65" s="14" customFormat="1" ht="11.25">
      <c r="B174" s="168"/>
      <c r="D174" s="161" t="s">
        <v>133</v>
      </c>
      <c r="E174" s="169" t="s">
        <v>1</v>
      </c>
      <c r="F174" s="170" t="s">
        <v>156</v>
      </c>
      <c r="H174" s="171">
        <v>554.03899999999999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133</v>
      </c>
      <c r="AU174" s="169" t="s">
        <v>126</v>
      </c>
      <c r="AV174" s="14" t="s">
        <v>125</v>
      </c>
      <c r="AW174" s="14" t="s">
        <v>27</v>
      </c>
      <c r="AX174" s="14" t="s">
        <v>79</v>
      </c>
      <c r="AY174" s="169" t="s">
        <v>118</v>
      </c>
    </row>
    <row r="175" spans="1:65" s="2" customFormat="1" ht="24" customHeight="1">
      <c r="A175" s="29"/>
      <c r="B175" s="137"/>
      <c r="C175" s="138" t="s">
        <v>207</v>
      </c>
      <c r="D175" s="138" t="s">
        <v>121</v>
      </c>
      <c r="E175" s="139" t="s">
        <v>208</v>
      </c>
      <c r="F175" s="140" t="s">
        <v>209</v>
      </c>
      <c r="G175" s="141" t="s">
        <v>146</v>
      </c>
      <c r="H175" s="142">
        <v>280.25299999999999</v>
      </c>
      <c r="I175" s="142"/>
      <c r="J175" s="142">
        <f>ROUND(I175*H175,3)</f>
        <v>0</v>
      </c>
      <c r="K175" s="143"/>
      <c r="L175" s="30"/>
      <c r="M175" s="144" t="s">
        <v>1</v>
      </c>
      <c r="N175" s="145" t="s">
        <v>37</v>
      </c>
      <c r="O175" s="146">
        <v>0.34799999999999998</v>
      </c>
      <c r="P175" s="146">
        <f>O175*H175</f>
        <v>97.528043999999994</v>
      </c>
      <c r="Q175" s="146">
        <v>7.8799999999999999E-3</v>
      </c>
      <c r="R175" s="146">
        <f>Q175*H175</f>
        <v>2.2083936399999997</v>
      </c>
      <c r="S175" s="146">
        <v>0</v>
      </c>
      <c r="T175" s="147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8" t="s">
        <v>125</v>
      </c>
      <c r="AT175" s="148" t="s">
        <v>121</v>
      </c>
      <c r="AU175" s="148" t="s">
        <v>126</v>
      </c>
      <c r="AY175" s="17" t="s">
        <v>118</v>
      </c>
      <c r="BE175" s="149">
        <f>IF(N175="základná",J175,0)</f>
        <v>0</v>
      </c>
      <c r="BF175" s="149">
        <f>IF(N175="znížená",J175,0)</f>
        <v>0</v>
      </c>
      <c r="BG175" s="149">
        <f>IF(N175="zákl. prenesená",J175,0)</f>
        <v>0</v>
      </c>
      <c r="BH175" s="149">
        <f>IF(N175="zníž. prenesená",J175,0)</f>
        <v>0</v>
      </c>
      <c r="BI175" s="149">
        <f>IF(N175="nulová",J175,0)</f>
        <v>0</v>
      </c>
      <c r="BJ175" s="17" t="s">
        <v>126</v>
      </c>
      <c r="BK175" s="150">
        <f>ROUND(I175*H175,3)</f>
        <v>0</v>
      </c>
      <c r="BL175" s="17" t="s">
        <v>125</v>
      </c>
      <c r="BM175" s="148" t="s">
        <v>210</v>
      </c>
    </row>
    <row r="176" spans="1:65" s="13" customFormat="1" ht="11.25">
      <c r="B176" s="160"/>
      <c r="D176" s="161" t="s">
        <v>133</v>
      </c>
      <c r="E176" s="167" t="s">
        <v>1</v>
      </c>
      <c r="F176" s="162" t="s">
        <v>211</v>
      </c>
      <c r="H176" s="163">
        <v>131.94</v>
      </c>
      <c r="L176" s="160"/>
      <c r="M176" s="164"/>
      <c r="N176" s="165"/>
      <c r="O176" s="165"/>
      <c r="P176" s="165"/>
      <c r="Q176" s="165"/>
      <c r="R176" s="165"/>
      <c r="S176" s="165"/>
      <c r="T176" s="166"/>
      <c r="AT176" s="167" t="s">
        <v>133</v>
      </c>
      <c r="AU176" s="167" t="s">
        <v>126</v>
      </c>
      <c r="AV176" s="13" t="s">
        <v>126</v>
      </c>
      <c r="AW176" s="13" t="s">
        <v>27</v>
      </c>
      <c r="AX176" s="13" t="s">
        <v>71</v>
      </c>
      <c r="AY176" s="167" t="s">
        <v>118</v>
      </c>
    </row>
    <row r="177" spans="1:65" s="15" customFormat="1" ht="11.25">
      <c r="B177" s="175"/>
      <c r="D177" s="161" t="s">
        <v>133</v>
      </c>
      <c r="E177" s="176" t="s">
        <v>1</v>
      </c>
      <c r="F177" s="177" t="s">
        <v>186</v>
      </c>
      <c r="H177" s="176" t="s">
        <v>1</v>
      </c>
      <c r="L177" s="175"/>
      <c r="M177" s="178"/>
      <c r="N177" s="179"/>
      <c r="O177" s="179"/>
      <c r="P177" s="179"/>
      <c r="Q177" s="179"/>
      <c r="R177" s="179"/>
      <c r="S177" s="179"/>
      <c r="T177" s="180"/>
      <c r="AT177" s="176" t="s">
        <v>133</v>
      </c>
      <c r="AU177" s="176" t="s">
        <v>126</v>
      </c>
      <c r="AV177" s="15" t="s">
        <v>79</v>
      </c>
      <c r="AW177" s="15" t="s">
        <v>27</v>
      </c>
      <c r="AX177" s="15" t="s">
        <v>71</v>
      </c>
      <c r="AY177" s="176" t="s">
        <v>118</v>
      </c>
    </row>
    <row r="178" spans="1:65" s="13" customFormat="1" ht="22.5">
      <c r="B178" s="160"/>
      <c r="D178" s="161" t="s">
        <v>133</v>
      </c>
      <c r="E178" s="167" t="s">
        <v>1</v>
      </c>
      <c r="F178" s="162" t="s">
        <v>187</v>
      </c>
      <c r="H178" s="163">
        <v>361.59899999999999</v>
      </c>
      <c r="L178" s="160"/>
      <c r="M178" s="164"/>
      <c r="N178" s="165"/>
      <c r="O178" s="165"/>
      <c r="P178" s="165"/>
      <c r="Q178" s="165"/>
      <c r="R178" s="165"/>
      <c r="S178" s="165"/>
      <c r="T178" s="166"/>
      <c r="AT178" s="167" t="s">
        <v>133</v>
      </c>
      <c r="AU178" s="167" t="s">
        <v>126</v>
      </c>
      <c r="AV178" s="13" t="s">
        <v>126</v>
      </c>
      <c r="AW178" s="13" t="s">
        <v>27</v>
      </c>
      <c r="AX178" s="13" t="s">
        <v>71</v>
      </c>
      <c r="AY178" s="167" t="s">
        <v>118</v>
      </c>
    </row>
    <row r="179" spans="1:65" s="15" customFormat="1" ht="11.25">
      <c r="B179" s="175"/>
      <c r="D179" s="161" t="s">
        <v>133</v>
      </c>
      <c r="E179" s="176" t="s">
        <v>1</v>
      </c>
      <c r="F179" s="177" t="s">
        <v>186</v>
      </c>
      <c r="H179" s="176" t="s">
        <v>1</v>
      </c>
      <c r="L179" s="175"/>
      <c r="M179" s="178"/>
      <c r="N179" s="179"/>
      <c r="O179" s="179"/>
      <c r="P179" s="179"/>
      <c r="Q179" s="179"/>
      <c r="R179" s="179"/>
      <c r="S179" s="179"/>
      <c r="T179" s="180"/>
      <c r="AT179" s="176" t="s">
        <v>133</v>
      </c>
      <c r="AU179" s="176" t="s">
        <v>126</v>
      </c>
      <c r="AV179" s="15" t="s">
        <v>79</v>
      </c>
      <c r="AW179" s="15" t="s">
        <v>27</v>
      </c>
      <c r="AX179" s="15" t="s">
        <v>71</v>
      </c>
      <c r="AY179" s="176" t="s">
        <v>118</v>
      </c>
    </row>
    <row r="180" spans="1:65" s="13" customFormat="1" ht="22.5">
      <c r="B180" s="160"/>
      <c r="D180" s="161" t="s">
        <v>133</v>
      </c>
      <c r="E180" s="167" t="s">
        <v>1</v>
      </c>
      <c r="F180" s="162" t="s">
        <v>212</v>
      </c>
      <c r="H180" s="163">
        <v>-213.286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7" t="s">
        <v>133</v>
      </c>
      <c r="AU180" s="167" t="s">
        <v>126</v>
      </c>
      <c r="AV180" s="13" t="s">
        <v>126</v>
      </c>
      <c r="AW180" s="13" t="s">
        <v>27</v>
      </c>
      <c r="AX180" s="13" t="s">
        <v>71</v>
      </c>
      <c r="AY180" s="167" t="s">
        <v>118</v>
      </c>
    </row>
    <row r="181" spans="1:65" s="14" customFormat="1" ht="11.25">
      <c r="B181" s="168"/>
      <c r="D181" s="161" t="s">
        <v>133</v>
      </c>
      <c r="E181" s="169" t="s">
        <v>1</v>
      </c>
      <c r="F181" s="170" t="s">
        <v>156</v>
      </c>
      <c r="H181" s="171">
        <v>280.25299999999999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133</v>
      </c>
      <c r="AU181" s="169" t="s">
        <v>126</v>
      </c>
      <c r="AV181" s="14" t="s">
        <v>125</v>
      </c>
      <c r="AW181" s="14" t="s">
        <v>27</v>
      </c>
      <c r="AX181" s="14" t="s">
        <v>79</v>
      </c>
      <c r="AY181" s="169" t="s">
        <v>118</v>
      </c>
    </row>
    <row r="182" spans="1:65" s="2" customFormat="1" ht="24" customHeight="1">
      <c r="A182" s="29"/>
      <c r="B182" s="137"/>
      <c r="C182" s="138" t="s">
        <v>213</v>
      </c>
      <c r="D182" s="138" t="s">
        <v>121</v>
      </c>
      <c r="E182" s="139" t="s">
        <v>214</v>
      </c>
      <c r="F182" s="140" t="s">
        <v>215</v>
      </c>
      <c r="G182" s="141" t="s">
        <v>146</v>
      </c>
      <c r="H182" s="142">
        <v>554.03899999999999</v>
      </c>
      <c r="I182" s="142"/>
      <c r="J182" s="142">
        <f>ROUND(I182*H182,3)</f>
        <v>0</v>
      </c>
      <c r="K182" s="143"/>
      <c r="L182" s="30"/>
      <c r="M182" s="144" t="s">
        <v>1</v>
      </c>
      <c r="N182" s="145" t="s">
        <v>37</v>
      </c>
      <c r="O182" s="146">
        <v>0.111</v>
      </c>
      <c r="P182" s="146">
        <f>O182*H182</f>
        <v>61.498328999999998</v>
      </c>
      <c r="Q182" s="146">
        <v>4.15E-3</v>
      </c>
      <c r="R182" s="146">
        <f>Q182*H182</f>
        <v>2.2992618500000002</v>
      </c>
      <c r="S182" s="146">
        <v>0</v>
      </c>
      <c r="T182" s="147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8" t="s">
        <v>125</v>
      </c>
      <c r="AT182" s="148" t="s">
        <v>121</v>
      </c>
      <c r="AU182" s="148" t="s">
        <v>126</v>
      </c>
      <c r="AY182" s="17" t="s">
        <v>118</v>
      </c>
      <c r="BE182" s="149">
        <f>IF(N182="základná",J182,0)</f>
        <v>0</v>
      </c>
      <c r="BF182" s="149">
        <f>IF(N182="znížená",J182,0)</f>
        <v>0</v>
      </c>
      <c r="BG182" s="149">
        <f>IF(N182="zákl. prenesená",J182,0)</f>
        <v>0</v>
      </c>
      <c r="BH182" s="149">
        <f>IF(N182="zníž. prenesená",J182,0)</f>
        <v>0</v>
      </c>
      <c r="BI182" s="149">
        <f>IF(N182="nulová",J182,0)</f>
        <v>0</v>
      </c>
      <c r="BJ182" s="17" t="s">
        <v>126</v>
      </c>
      <c r="BK182" s="150">
        <f>ROUND(I182*H182,3)</f>
        <v>0</v>
      </c>
      <c r="BL182" s="17" t="s">
        <v>125</v>
      </c>
      <c r="BM182" s="148" t="s">
        <v>216</v>
      </c>
    </row>
    <row r="183" spans="1:65" s="13" customFormat="1" ht="11.25">
      <c r="B183" s="160"/>
      <c r="D183" s="161" t="s">
        <v>133</v>
      </c>
      <c r="E183" s="167" t="s">
        <v>1</v>
      </c>
      <c r="F183" s="162" t="s">
        <v>202</v>
      </c>
      <c r="H183" s="163">
        <v>554.03899999999999</v>
      </c>
      <c r="L183" s="160"/>
      <c r="M183" s="164"/>
      <c r="N183" s="165"/>
      <c r="O183" s="165"/>
      <c r="P183" s="165"/>
      <c r="Q183" s="165"/>
      <c r="R183" s="165"/>
      <c r="S183" s="165"/>
      <c r="T183" s="166"/>
      <c r="AT183" s="167" t="s">
        <v>133</v>
      </c>
      <c r="AU183" s="167" t="s">
        <v>126</v>
      </c>
      <c r="AV183" s="13" t="s">
        <v>126</v>
      </c>
      <c r="AW183" s="13" t="s">
        <v>27</v>
      </c>
      <c r="AX183" s="13" t="s">
        <v>79</v>
      </c>
      <c r="AY183" s="167" t="s">
        <v>118</v>
      </c>
    </row>
    <row r="184" spans="1:65" s="2" customFormat="1" ht="24" customHeight="1">
      <c r="A184" s="29"/>
      <c r="B184" s="137"/>
      <c r="C184" s="138" t="s">
        <v>217</v>
      </c>
      <c r="D184" s="138" t="s">
        <v>121</v>
      </c>
      <c r="E184" s="139" t="s">
        <v>218</v>
      </c>
      <c r="F184" s="140" t="s">
        <v>219</v>
      </c>
      <c r="G184" s="141" t="s">
        <v>146</v>
      </c>
      <c r="H184" s="142">
        <v>105.625</v>
      </c>
      <c r="I184" s="142"/>
      <c r="J184" s="142">
        <f>ROUND(I184*H184,3)</f>
        <v>0</v>
      </c>
      <c r="K184" s="143"/>
      <c r="L184" s="30"/>
      <c r="M184" s="144" t="s">
        <v>1</v>
      </c>
      <c r="N184" s="145" t="s">
        <v>37</v>
      </c>
      <c r="O184" s="146">
        <v>3.5000000000000003E-2</v>
      </c>
      <c r="P184" s="146">
        <f>O184*H184</f>
        <v>3.6968750000000004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8" t="s">
        <v>125</v>
      </c>
      <c r="AT184" s="148" t="s">
        <v>121</v>
      </c>
      <c r="AU184" s="148" t="s">
        <v>126</v>
      </c>
      <c r="AY184" s="17" t="s">
        <v>118</v>
      </c>
      <c r="BE184" s="149">
        <f>IF(N184="základná",J184,0)</f>
        <v>0</v>
      </c>
      <c r="BF184" s="149">
        <f>IF(N184="znížená",J184,0)</f>
        <v>0</v>
      </c>
      <c r="BG184" s="149">
        <f>IF(N184="zákl. prenesená",J184,0)</f>
        <v>0</v>
      </c>
      <c r="BH184" s="149">
        <f>IF(N184="zníž. prenesená",J184,0)</f>
        <v>0</v>
      </c>
      <c r="BI184" s="149">
        <f>IF(N184="nulová",J184,0)</f>
        <v>0</v>
      </c>
      <c r="BJ184" s="17" t="s">
        <v>126</v>
      </c>
      <c r="BK184" s="150">
        <f>ROUND(I184*H184,3)</f>
        <v>0</v>
      </c>
      <c r="BL184" s="17" t="s">
        <v>125</v>
      </c>
      <c r="BM184" s="148" t="s">
        <v>220</v>
      </c>
    </row>
    <row r="185" spans="1:65" s="13" customFormat="1" ht="11.25">
      <c r="B185" s="160"/>
      <c r="D185" s="161" t="s">
        <v>133</v>
      </c>
      <c r="E185" s="167" t="s">
        <v>1</v>
      </c>
      <c r="F185" s="162" t="s">
        <v>221</v>
      </c>
      <c r="H185" s="163">
        <v>30.824999999999999</v>
      </c>
      <c r="L185" s="160"/>
      <c r="M185" s="164"/>
      <c r="N185" s="165"/>
      <c r="O185" s="165"/>
      <c r="P185" s="165"/>
      <c r="Q185" s="165"/>
      <c r="R185" s="165"/>
      <c r="S185" s="165"/>
      <c r="T185" s="166"/>
      <c r="AT185" s="167" t="s">
        <v>133</v>
      </c>
      <c r="AU185" s="167" t="s">
        <v>126</v>
      </c>
      <c r="AV185" s="13" t="s">
        <v>126</v>
      </c>
      <c r="AW185" s="13" t="s">
        <v>27</v>
      </c>
      <c r="AX185" s="13" t="s">
        <v>71</v>
      </c>
      <c r="AY185" s="167" t="s">
        <v>118</v>
      </c>
    </row>
    <row r="186" spans="1:65" s="13" customFormat="1" ht="11.25">
      <c r="B186" s="160"/>
      <c r="D186" s="161" t="s">
        <v>133</v>
      </c>
      <c r="E186" s="167" t="s">
        <v>1</v>
      </c>
      <c r="F186" s="162" t="s">
        <v>162</v>
      </c>
      <c r="H186" s="163">
        <v>44.73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7" t="s">
        <v>133</v>
      </c>
      <c r="AU186" s="167" t="s">
        <v>126</v>
      </c>
      <c r="AV186" s="13" t="s">
        <v>126</v>
      </c>
      <c r="AW186" s="13" t="s">
        <v>27</v>
      </c>
      <c r="AX186" s="13" t="s">
        <v>71</v>
      </c>
      <c r="AY186" s="167" t="s">
        <v>118</v>
      </c>
    </row>
    <row r="187" spans="1:65" s="15" customFormat="1" ht="11.25">
      <c r="B187" s="175"/>
      <c r="D187" s="161" t="s">
        <v>133</v>
      </c>
      <c r="E187" s="176" t="s">
        <v>1</v>
      </c>
      <c r="F187" s="177" t="s">
        <v>186</v>
      </c>
      <c r="H187" s="176" t="s">
        <v>1</v>
      </c>
      <c r="L187" s="175"/>
      <c r="M187" s="178"/>
      <c r="N187" s="179"/>
      <c r="O187" s="179"/>
      <c r="P187" s="179"/>
      <c r="Q187" s="179"/>
      <c r="R187" s="179"/>
      <c r="S187" s="179"/>
      <c r="T187" s="180"/>
      <c r="AT187" s="176" t="s">
        <v>133</v>
      </c>
      <c r="AU187" s="176" t="s">
        <v>126</v>
      </c>
      <c r="AV187" s="15" t="s">
        <v>79</v>
      </c>
      <c r="AW187" s="15" t="s">
        <v>27</v>
      </c>
      <c r="AX187" s="15" t="s">
        <v>71</v>
      </c>
      <c r="AY187" s="176" t="s">
        <v>118</v>
      </c>
    </row>
    <row r="188" spans="1:65" s="13" customFormat="1" ht="11.25">
      <c r="B188" s="160"/>
      <c r="D188" s="161" t="s">
        <v>133</v>
      </c>
      <c r="E188" s="167" t="s">
        <v>1</v>
      </c>
      <c r="F188" s="162" t="s">
        <v>222</v>
      </c>
      <c r="H188" s="163">
        <v>28.17</v>
      </c>
      <c r="L188" s="160"/>
      <c r="M188" s="164"/>
      <c r="N188" s="165"/>
      <c r="O188" s="165"/>
      <c r="P188" s="165"/>
      <c r="Q188" s="165"/>
      <c r="R188" s="165"/>
      <c r="S188" s="165"/>
      <c r="T188" s="166"/>
      <c r="AT188" s="167" t="s">
        <v>133</v>
      </c>
      <c r="AU188" s="167" t="s">
        <v>126</v>
      </c>
      <c r="AV188" s="13" t="s">
        <v>126</v>
      </c>
      <c r="AW188" s="13" t="s">
        <v>27</v>
      </c>
      <c r="AX188" s="13" t="s">
        <v>71</v>
      </c>
      <c r="AY188" s="167" t="s">
        <v>118</v>
      </c>
    </row>
    <row r="189" spans="1:65" s="13" customFormat="1" ht="11.25">
      <c r="B189" s="160"/>
      <c r="D189" s="161" t="s">
        <v>133</v>
      </c>
      <c r="E189" s="167" t="s">
        <v>1</v>
      </c>
      <c r="F189" s="162" t="s">
        <v>223</v>
      </c>
      <c r="H189" s="163">
        <v>1.9</v>
      </c>
      <c r="L189" s="160"/>
      <c r="M189" s="164"/>
      <c r="N189" s="165"/>
      <c r="O189" s="165"/>
      <c r="P189" s="165"/>
      <c r="Q189" s="165"/>
      <c r="R189" s="165"/>
      <c r="S189" s="165"/>
      <c r="T189" s="166"/>
      <c r="AT189" s="167" t="s">
        <v>133</v>
      </c>
      <c r="AU189" s="167" t="s">
        <v>126</v>
      </c>
      <c r="AV189" s="13" t="s">
        <v>126</v>
      </c>
      <c r="AW189" s="13" t="s">
        <v>27</v>
      </c>
      <c r="AX189" s="13" t="s">
        <v>71</v>
      </c>
      <c r="AY189" s="167" t="s">
        <v>118</v>
      </c>
    </row>
    <row r="190" spans="1:65" s="14" customFormat="1" ht="11.25">
      <c r="B190" s="168"/>
      <c r="D190" s="161" t="s">
        <v>133</v>
      </c>
      <c r="E190" s="169" t="s">
        <v>1</v>
      </c>
      <c r="F190" s="170" t="s">
        <v>156</v>
      </c>
      <c r="H190" s="171">
        <v>105.625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133</v>
      </c>
      <c r="AU190" s="169" t="s">
        <v>126</v>
      </c>
      <c r="AV190" s="14" t="s">
        <v>125</v>
      </c>
      <c r="AW190" s="14" t="s">
        <v>27</v>
      </c>
      <c r="AX190" s="14" t="s">
        <v>79</v>
      </c>
      <c r="AY190" s="169" t="s">
        <v>118</v>
      </c>
    </row>
    <row r="191" spans="1:65" s="2" customFormat="1" ht="24" customHeight="1">
      <c r="A191" s="29"/>
      <c r="B191" s="137"/>
      <c r="C191" s="151" t="s">
        <v>7</v>
      </c>
      <c r="D191" s="151" t="s">
        <v>128</v>
      </c>
      <c r="E191" s="152" t="s">
        <v>224</v>
      </c>
      <c r="F191" s="153" t="s">
        <v>225</v>
      </c>
      <c r="G191" s="154" t="s">
        <v>226</v>
      </c>
      <c r="H191" s="155">
        <v>16.318999999999999</v>
      </c>
      <c r="I191" s="155"/>
      <c r="J191" s="155">
        <f>ROUND(I191*H191,3)</f>
        <v>0</v>
      </c>
      <c r="K191" s="156"/>
      <c r="L191" s="157"/>
      <c r="M191" s="158" t="s">
        <v>1</v>
      </c>
      <c r="N191" s="159" t="s">
        <v>37</v>
      </c>
      <c r="O191" s="146">
        <v>0</v>
      </c>
      <c r="P191" s="146">
        <f>O191*H191</f>
        <v>0</v>
      </c>
      <c r="Q191" s="146">
        <v>1E-3</v>
      </c>
      <c r="R191" s="146">
        <f>Q191*H191</f>
        <v>1.6319E-2</v>
      </c>
      <c r="S191" s="146">
        <v>0</v>
      </c>
      <c r="T191" s="147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8" t="s">
        <v>131</v>
      </c>
      <c r="AT191" s="148" t="s">
        <v>128</v>
      </c>
      <c r="AU191" s="148" t="s">
        <v>126</v>
      </c>
      <c r="AY191" s="17" t="s">
        <v>118</v>
      </c>
      <c r="BE191" s="149">
        <f>IF(N191="základná",J191,0)</f>
        <v>0</v>
      </c>
      <c r="BF191" s="149">
        <f>IF(N191="znížená",J191,0)</f>
        <v>0</v>
      </c>
      <c r="BG191" s="149">
        <f>IF(N191="zákl. prenesená",J191,0)</f>
        <v>0</v>
      </c>
      <c r="BH191" s="149">
        <f>IF(N191="zníž. prenesená",J191,0)</f>
        <v>0</v>
      </c>
      <c r="BI191" s="149">
        <f>IF(N191="nulová",J191,0)</f>
        <v>0</v>
      </c>
      <c r="BJ191" s="17" t="s">
        <v>126</v>
      </c>
      <c r="BK191" s="150">
        <f>ROUND(I191*H191,3)</f>
        <v>0</v>
      </c>
      <c r="BL191" s="17" t="s">
        <v>125</v>
      </c>
      <c r="BM191" s="148" t="s">
        <v>227</v>
      </c>
    </row>
    <row r="192" spans="1:65" s="2" customFormat="1" ht="16.5" customHeight="1">
      <c r="A192" s="29"/>
      <c r="B192" s="137"/>
      <c r="C192" s="138" t="s">
        <v>228</v>
      </c>
      <c r="D192" s="138" t="s">
        <v>121</v>
      </c>
      <c r="E192" s="139" t="s">
        <v>229</v>
      </c>
      <c r="F192" s="140" t="s">
        <v>230</v>
      </c>
      <c r="G192" s="141" t="s">
        <v>146</v>
      </c>
      <c r="H192" s="142">
        <v>105.625</v>
      </c>
      <c r="I192" s="142"/>
      <c r="J192" s="142">
        <f>ROUND(I192*H192,3)</f>
        <v>0</v>
      </c>
      <c r="K192" s="143"/>
      <c r="L192" s="30"/>
      <c r="M192" s="144" t="s">
        <v>1</v>
      </c>
      <c r="N192" s="145" t="s">
        <v>37</v>
      </c>
      <c r="O192" s="146">
        <v>7.0000000000000001E-3</v>
      </c>
      <c r="P192" s="146">
        <f>O192*H192</f>
        <v>0.739375</v>
      </c>
      <c r="Q192" s="146">
        <v>4.0000000000000003E-5</v>
      </c>
      <c r="R192" s="146">
        <f>Q192*H192</f>
        <v>4.2250000000000005E-3</v>
      </c>
      <c r="S192" s="146">
        <v>0</v>
      </c>
      <c r="T192" s="14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8" t="s">
        <v>125</v>
      </c>
      <c r="AT192" s="148" t="s">
        <v>121</v>
      </c>
      <c r="AU192" s="148" t="s">
        <v>126</v>
      </c>
      <c r="AY192" s="17" t="s">
        <v>118</v>
      </c>
      <c r="BE192" s="149">
        <f>IF(N192="základná",J192,0)</f>
        <v>0</v>
      </c>
      <c r="BF192" s="149">
        <f>IF(N192="znížená",J192,0)</f>
        <v>0</v>
      </c>
      <c r="BG192" s="149">
        <f>IF(N192="zákl. prenesená",J192,0)</f>
        <v>0</v>
      </c>
      <c r="BH192" s="149">
        <f>IF(N192="zníž. prenesená",J192,0)</f>
        <v>0</v>
      </c>
      <c r="BI192" s="149">
        <f>IF(N192="nulová",J192,0)</f>
        <v>0</v>
      </c>
      <c r="BJ192" s="17" t="s">
        <v>126</v>
      </c>
      <c r="BK192" s="150">
        <f>ROUND(I192*H192,3)</f>
        <v>0</v>
      </c>
      <c r="BL192" s="17" t="s">
        <v>125</v>
      </c>
      <c r="BM192" s="148" t="s">
        <v>231</v>
      </c>
    </row>
    <row r="193" spans="1:65" s="2" customFormat="1" ht="24" customHeight="1">
      <c r="A193" s="29"/>
      <c r="B193" s="137"/>
      <c r="C193" s="138" t="s">
        <v>232</v>
      </c>
      <c r="D193" s="138" t="s">
        <v>121</v>
      </c>
      <c r="E193" s="139" t="s">
        <v>233</v>
      </c>
      <c r="F193" s="140" t="s">
        <v>234</v>
      </c>
      <c r="G193" s="141" t="s">
        <v>146</v>
      </c>
      <c r="H193" s="142">
        <v>105.625</v>
      </c>
      <c r="I193" s="142"/>
      <c r="J193" s="142">
        <f>ROUND(I193*H193,3)</f>
        <v>0</v>
      </c>
      <c r="K193" s="143"/>
      <c r="L193" s="30"/>
      <c r="M193" s="144" t="s">
        <v>1</v>
      </c>
      <c r="N193" s="145" t="s">
        <v>37</v>
      </c>
      <c r="O193" s="146">
        <v>0.36355999999999999</v>
      </c>
      <c r="P193" s="146">
        <f>O193*H193</f>
        <v>38.401024999999997</v>
      </c>
      <c r="Q193" s="146">
        <v>2.9360000000000001E-2</v>
      </c>
      <c r="R193" s="146">
        <f>Q193*H193</f>
        <v>3.1011500000000001</v>
      </c>
      <c r="S193" s="146">
        <v>0</v>
      </c>
      <c r="T193" s="147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8" t="s">
        <v>125</v>
      </c>
      <c r="AT193" s="148" t="s">
        <v>121</v>
      </c>
      <c r="AU193" s="148" t="s">
        <v>126</v>
      </c>
      <c r="AY193" s="17" t="s">
        <v>118</v>
      </c>
      <c r="BE193" s="149">
        <f>IF(N193="základná",J193,0)</f>
        <v>0</v>
      </c>
      <c r="BF193" s="149">
        <f>IF(N193="znížená",J193,0)</f>
        <v>0</v>
      </c>
      <c r="BG193" s="149">
        <f>IF(N193="zákl. prenesená",J193,0)</f>
        <v>0</v>
      </c>
      <c r="BH193" s="149">
        <f>IF(N193="zníž. prenesená",J193,0)</f>
        <v>0</v>
      </c>
      <c r="BI193" s="149">
        <f>IF(N193="nulová",J193,0)</f>
        <v>0</v>
      </c>
      <c r="BJ193" s="17" t="s">
        <v>126</v>
      </c>
      <c r="BK193" s="150">
        <f>ROUND(I193*H193,3)</f>
        <v>0</v>
      </c>
      <c r="BL193" s="17" t="s">
        <v>125</v>
      </c>
      <c r="BM193" s="148" t="s">
        <v>235</v>
      </c>
    </row>
    <row r="194" spans="1:65" s="2" customFormat="1" ht="16.5" customHeight="1">
      <c r="A194" s="29"/>
      <c r="B194" s="137"/>
      <c r="C194" s="138" t="s">
        <v>236</v>
      </c>
      <c r="D194" s="138" t="s">
        <v>121</v>
      </c>
      <c r="E194" s="139" t="s">
        <v>237</v>
      </c>
      <c r="F194" s="140" t="s">
        <v>238</v>
      </c>
      <c r="G194" s="141" t="s">
        <v>140</v>
      </c>
      <c r="H194" s="142">
        <v>100</v>
      </c>
      <c r="I194" s="142"/>
      <c r="J194" s="142">
        <f>ROUND(I194*H194,3)</f>
        <v>0</v>
      </c>
      <c r="K194" s="143"/>
      <c r="L194" s="30"/>
      <c r="M194" s="144" t="s">
        <v>1</v>
      </c>
      <c r="N194" s="145" t="s">
        <v>37</v>
      </c>
      <c r="O194" s="146">
        <v>0.97011999999999998</v>
      </c>
      <c r="P194" s="146">
        <f>O194*H194</f>
        <v>97.012</v>
      </c>
      <c r="Q194" s="146">
        <v>4.4000000000000002E-4</v>
      </c>
      <c r="R194" s="146">
        <f>Q194*H194</f>
        <v>4.4000000000000004E-2</v>
      </c>
      <c r="S194" s="146">
        <v>0</v>
      </c>
      <c r="T194" s="14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8" t="s">
        <v>125</v>
      </c>
      <c r="AT194" s="148" t="s">
        <v>121</v>
      </c>
      <c r="AU194" s="148" t="s">
        <v>126</v>
      </c>
      <c r="AY194" s="17" t="s">
        <v>118</v>
      </c>
      <c r="BE194" s="149">
        <f>IF(N194="základná",J194,0)</f>
        <v>0</v>
      </c>
      <c r="BF194" s="149">
        <f>IF(N194="znížená",J194,0)</f>
        <v>0</v>
      </c>
      <c r="BG194" s="149">
        <f>IF(N194="zákl. prenesená",J194,0)</f>
        <v>0</v>
      </c>
      <c r="BH194" s="149">
        <f>IF(N194="zníž. prenesená",J194,0)</f>
        <v>0</v>
      </c>
      <c r="BI194" s="149">
        <f>IF(N194="nulová",J194,0)</f>
        <v>0</v>
      </c>
      <c r="BJ194" s="17" t="s">
        <v>126</v>
      </c>
      <c r="BK194" s="150">
        <f>ROUND(I194*H194,3)</f>
        <v>0</v>
      </c>
      <c r="BL194" s="17" t="s">
        <v>125</v>
      </c>
      <c r="BM194" s="148" t="s">
        <v>239</v>
      </c>
    </row>
    <row r="195" spans="1:65" s="13" customFormat="1" ht="11.25">
      <c r="B195" s="160"/>
      <c r="D195" s="161" t="s">
        <v>133</v>
      </c>
      <c r="E195" s="167" t="s">
        <v>1</v>
      </c>
      <c r="F195" s="162" t="s">
        <v>240</v>
      </c>
      <c r="H195" s="163">
        <v>100</v>
      </c>
      <c r="L195" s="160"/>
      <c r="M195" s="164"/>
      <c r="N195" s="165"/>
      <c r="O195" s="165"/>
      <c r="P195" s="165"/>
      <c r="Q195" s="165"/>
      <c r="R195" s="165"/>
      <c r="S195" s="165"/>
      <c r="T195" s="166"/>
      <c r="AT195" s="167" t="s">
        <v>133</v>
      </c>
      <c r="AU195" s="167" t="s">
        <v>126</v>
      </c>
      <c r="AV195" s="13" t="s">
        <v>126</v>
      </c>
      <c r="AW195" s="13" t="s">
        <v>27</v>
      </c>
      <c r="AX195" s="13" t="s">
        <v>79</v>
      </c>
      <c r="AY195" s="167" t="s">
        <v>118</v>
      </c>
    </row>
    <row r="196" spans="1:65" s="2" customFormat="1" ht="16.5" customHeight="1">
      <c r="A196" s="29"/>
      <c r="B196" s="137"/>
      <c r="C196" s="138" t="s">
        <v>241</v>
      </c>
      <c r="D196" s="138" t="s">
        <v>121</v>
      </c>
      <c r="E196" s="139" t="s">
        <v>242</v>
      </c>
      <c r="F196" s="140" t="s">
        <v>243</v>
      </c>
      <c r="G196" s="141" t="s">
        <v>124</v>
      </c>
      <c r="H196" s="142">
        <v>10</v>
      </c>
      <c r="I196" s="142"/>
      <c r="J196" s="142">
        <f>ROUND(I196*H196,3)</f>
        <v>0</v>
      </c>
      <c r="K196" s="143"/>
      <c r="L196" s="30"/>
      <c r="M196" s="144" t="s">
        <v>1</v>
      </c>
      <c r="N196" s="145" t="s">
        <v>37</v>
      </c>
      <c r="O196" s="146">
        <v>3.0437599999999998</v>
      </c>
      <c r="P196" s="146">
        <f>O196*H196</f>
        <v>30.437599999999996</v>
      </c>
      <c r="Q196" s="146">
        <v>4.4999999999999999E-4</v>
      </c>
      <c r="R196" s="146">
        <f>Q196*H196</f>
        <v>4.4999999999999997E-3</v>
      </c>
      <c r="S196" s="146">
        <v>0</v>
      </c>
      <c r="T196" s="147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8" t="s">
        <v>125</v>
      </c>
      <c r="AT196" s="148" t="s">
        <v>121</v>
      </c>
      <c r="AU196" s="148" t="s">
        <v>126</v>
      </c>
      <c r="AY196" s="17" t="s">
        <v>118</v>
      </c>
      <c r="BE196" s="149">
        <f>IF(N196="základná",J196,0)</f>
        <v>0</v>
      </c>
      <c r="BF196" s="149">
        <f>IF(N196="znížená",J196,0)</f>
        <v>0</v>
      </c>
      <c r="BG196" s="149">
        <f>IF(N196="zákl. prenesená",J196,0)</f>
        <v>0</v>
      </c>
      <c r="BH196" s="149">
        <f>IF(N196="zníž. prenesená",J196,0)</f>
        <v>0</v>
      </c>
      <c r="BI196" s="149">
        <f>IF(N196="nulová",J196,0)</f>
        <v>0</v>
      </c>
      <c r="BJ196" s="17" t="s">
        <v>126</v>
      </c>
      <c r="BK196" s="150">
        <f>ROUND(I196*H196,3)</f>
        <v>0</v>
      </c>
      <c r="BL196" s="17" t="s">
        <v>125</v>
      </c>
      <c r="BM196" s="148" t="s">
        <v>244</v>
      </c>
    </row>
    <row r="197" spans="1:65" s="2" customFormat="1" ht="24" customHeight="1">
      <c r="A197" s="29"/>
      <c r="B197" s="137"/>
      <c r="C197" s="151" t="s">
        <v>245</v>
      </c>
      <c r="D197" s="151" t="s">
        <v>128</v>
      </c>
      <c r="E197" s="152" t="s">
        <v>246</v>
      </c>
      <c r="F197" s="153" t="s">
        <v>247</v>
      </c>
      <c r="G197" s="154" t="s">
        <v>124</v>
      </c>
      <c r="H197" s="155">
        <v>10</v>
      </c>
      <c r="I197" s="155"/>
      <c r="J197" s="155">
        <f>ROUND(I197*H197,3)</f>
        <v>0</v>
      </c>
      <c r="K197" s="156"/>
      <c r="L197" s="157"/>
      <c r="M197" s="158" t="s">
        <v>1</v>
      </c>
      <c r="N197" s="159" t="s">
        <v>37</v>
      </c>
      <c r="O197" s="146">
        <v>0</v>
      </c>
      <c r="P197" s="146">
        <f>O197*H197</f>
        <v>0</v>
      </c>
      <c r="Q197" s="146">
        <v>0.01</v>
      </c>
      <c r="R197" s="146">
        <f>Q197*H197</f>
        <v>0.1</v>
      </c>
      <c r="S197" s="146">
        <v>0</v>
      </c>
      <c r="T197" s="147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8" t="s">
        <v>131</v>
      </c>
      <c r="AT197" s="148" t="s">
        <v>128</v>
      </c>
      <c r="AU197" s="148" t="s">
        <v>126</v>
      </c>
      <c r="AY197" s="17" t="s">
        <v>118</v>
      </c>
      <c r="BE197" s="149">
        <f>IF(N197="základná",J197,0)</f>
        <v>0</v>
      </c>
      <c r="BF197" s="149">
        <f>IF(N197="znížená",J197,0)</f>
        <v>0</v>
      </c>
      <c r="BG197" s="149">
        <f>IF(N197="zákl. prenesená",J197,0)</f>
        <v>0</v>
      </c>
      <c r="BH197" s="149">
        <f>IF(N197="zníž. prenesená",J197,0)</f>
        <v>0</v>
      </c>
      <c r="BI197" s="149">
        <f>IF(N197="nulová",J197,0)</f>
        <v>0</v>
      </c>
      <c r="BJ197" s="17" t="s">
        <v>126</v>
      </c>
      <c r="BK197" s="150">
        <f>ROUND(I197*H197,3)</f>
        <v>0</v>
      </c>
      <c r="BL197" s="17" t="s">
        <v>125</v>
      </c>
      <c r="BM197" s="148" t="s">
        <v>248</v>
      </c>
    </row>
    <row r="198" spans="1:65" s="12" customFormat="1" ht="22.9" customHeight="1">
      <c r="B198" s="125"/>
      <c r="D198" s="126" t="s">
        <v>70</v>
      </c>
      <c r="E198" s="135" t="s">
        <v>167</v>
      </c>
      <c r="F198" s="135" t="s">
        <v>249</v>
      </c>
      <c r="J198" s="136">
        <f>BK198</f>
        <v>0</v>
      </c>
      <c r="L198" s="125"/>
      <c r="M198" s="129"/>
      <c r="N198" s="130"/>
      <c r="O198" s="130"/>
      <c r="P198" s="131">
        <f>SUM(P199:P245)</f>
        <v>384.97058900000007</v>
      </c>
      <c r="Q198" s="130"/>
      <c r="R198" s="131">
        <f>SUM(R199:R245)</f>
        <v>0.20967360000000002</v>
      </c>
      <c r="S198" s="130"/>
      <c r="T198" s="132">
        <f>SUM(T199:T245)</f>
        <v>28.041830000000001</v>
      </c>
      <c r="AR198" s="126" t="s">
        <v>79</v>
      </c>
      <c r="AT198" s="133" t="s">
        <v>70</v>
      </c>
      <c r="AU198" s="133" t="s">
        <v>79</v>
      </c>
      <c r="AY198" s="126" t="s">
        <v>118</v>
      </c>
      <c r="BK198" s="134">
        <f>SUM(BK199:BK245)</f>
        <v>0</v>
      </c>
    </row>
    <row r="199" spans="1:65" s="2" customFormat="1" ht="24" customHeight="1">
      <c r="A199" s="29"/>
      <c r="B199" s="137"/>
      <c r="C199" s="138" t="s">
        <v>250</v>
      </c>
      <c r="D199" s="138" t="s">
        <v>121</v>
      </c>
      <c r="E199" s="139" t="s">
        <v>251</v>
      </c>
      <c r="F199" s="140" t="s">
        <v>252</v>
      </c>
      <c r="G199" s="141" t="s">
        <v>146</v>
      </c>
      <c r="H199" s="142">
        <v>106.455</v>
      </c>
      <c r="I199" s="142"/>
      <c r="J199" s="142">
        <f>ROUND(I199*H199,3)</f>
        <v>0</v>
      </c>
      <c r="K199" s="143"/>
      <c r="L199" s="30"/>
      <c r="M199" s="144" t="s">
        <v>1</v>
      </c>
      <c r="N199" s="145" t="s">
        <v>37</v>
      </c>
      <c r="O199" s="146">
        <v>0.13800000000000001</v>
      </c>
      <c r="P199" s="146">
        <f>O199*H199</f>
        <v>14.690790000000002</v>
      </c>
      <c r="Q199" s="146">
        <v>1.92E-3</v>
      </c>
      <c r="R199" s="146">
        <f>Q199*H199</f>
        <v>0.20439360000000001</v>
      </c>
      <c r="S199" s="146">
        <v>0</v>
      </c>
      <c r="T199" s="147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8" t="s">
        <v>125</v>
      </c>
      <c r="AT199" s="148" t="s">
        <v>121</v>
      </c>
      <c r="AU199" s="148" t="s">
        <v>126</v>
      </c>
      <c r="AY199" s="17" t="s">
        <v>118</v>
      </c>
      <c r="BE199" s="149">
        <f>IF(N199="základná",J199,0)</f>
        <v>0</v>
      </c>
      <c r="BF199" s="149">
        <f>IF(N199="znížená",J199,0)</f>
        <v>0</v>
      </c>
      <c r="BG199" s="149">
        <f>IF(N199="zákl. prenesená",J199,0)</f>
        <v>0</v>
      </c>
      <c r="BH199" s="149">
        <f>IF(N199="zníž. prenesená",J199,0)</f>
        <v>0</v>
      </c>
      <c r="BI199" s="149">
        <f>IF(N199="nulová",J199,0)</f>
        <v>0</v>
      </c>
      <c r="BJ199" s="17" t="s">
        <v>126</v>
      </c>
      <c r="BK199" s="150">
        <f>ROUND(I199*H199,3)</f>
        <v>0</v>
      </c>
      <c r="BL199" s="17" t="s">
        <v>125</v>
      </c>
      <c r="BM199" s="148" t="s">
        <v>253</v>
      </c>
    </row>
    <row r="200" spans="1:65" s="13" customFormat="1" ht="11.25">
      <c r="B200" s="160"/>
      <c r="D200" s="161" t="s">
        <v>133</v>
      </c>
      <c r="E200" s="167" t="s">
        <v>1</v>
      </c>
      <c r="F200" s="162" t="s">
        <v>254</v>
      </c>
      <c r="H200" s="163">
        <v>106.455</v>
      </c>
      <c r="L200" s="160"/>
      <c r="M200" s="164"/>
      <c r="N200" s="165"/>
      <c r="O200" s="165"/>
      <c r="P200" s="165"/>
      <c r="Q200" s="165"/>
      <c r="R200" s="165"/>
      <c r="S200" s="165"/>
      <c r="T200" s="166"/>
      <c r="AT200" s="167" t="s">
        <v>133</v>
      </c>
      <c r="AU200" s="167" t="s">
        <v>126</v>
      </c>
      <c r="AV200" s="13" t="s">
        <v>126</v>
      </c>
      <c r="AW200" s="13" t="s">
        <v>27</v>
      </c>
      <c r="AX200" s="13" t="s">
        <v>79</v>
      </c>
      <c r="AY200" s="167" t="s">
        <v>118</v>
      </c>
    </row>
    <row r="201" spans="1:65" s="2" customFormat="1" ht="16.5" customHeight="1">
      <c r="A201" s="29"/>
      <c r="B201" s="137"/>
      <c r="C201" s="138" t="s">
        <v>255</v>
      </c>
      <c r="D201" s="138" t="s">
        <v>121</v>
      </c>
      <c r="E201" s="139" t="s">
        <v>256</v>
      </c>
      <c r="F201" s="140" t="s">
        <v>257</v>
      </c>
      <c r="G201" s="141" t="s">
        <v>146</v>
      </c>
      <c r="H201" s="142">
        <v>105.6</v>
      </c>
      <c r="I201" s="142"/>
      <c r="J201" s="142">
        <f>ROUND(I201*H201,3)</f>
        <v>0</v>
      </c>
      <c r="K201" s="143"/>
      <c r="L201" s="30"/>
      <c r="M201" s="144" t="s">
        <v>1</v>
      </c>
      <c r="N201" s="145" t="s">
        <v>37</v>
      </c>
      <c r="O201" s="146">
        <v>0.32401000000000002</v>
      </c>
      <c r="P201" s="146">
        <f>O201*H201</f>
        <v>34.215456000000003</v>
      </c>
      <c r="Q201" s="146">
        <v>5.0000000000000002E-5</v>
      </c>
      <c r="R201" s="146">
        <f>Q201*H201</f>
        <v>5.28E-3</v>
      </c>
      <c r="S201" s="146">
        <v>0</v>
      </c>
      <c r="T201" s="147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8" t="s">
        <v>125</v>
      </c>
      <c r="AT201" s="148" t="s">
        <v>121</v>
      </c>
      <c r="AU201" s="148" t="s">
        <v>126</v>
      </c>
      <c r="AY201" s="17" t="s">
        <v>118</v>
      </c>
      <c r="BE201" s="149">
        <f>IF(N201="základná",J201,0)</f>
        <v>0</v>
      </c>
      <c r="BF201" s="149">
        <f>IF(N201="znížená",J201,0)</f>
        <v>0</v>
      </c>
      <c r="BG201" s="149">
        <f>IF(N201="zákl. prenesená",J201,0)</f>
        <v>0</v>
      </c>
      <c r="BH201" s="149">
        <f>IF(N201="zníž. prenesená",J201,0)</f>
        <v>0</v>
      </c>
      <c r="BI201" s="149">
        <f>IF(N201="nulová",J201,0)</f>
        <v>0</v>
      </c>
      <c r="BJ201" s="17" t="s">
        <v>126</v>
      </c>
      <c r="BK201" s="150">
        <f>ROUND(I201*H201,3)</f>
        <v>0</v>
      </c>
      <c r="BL201" s="17" t="s">
        <v>125</v>
      </c>
      <c r="BM201" s="148" t="s">
        <v>258</v>
      </c>
    </row>
    <row r="202" spans="1:65" s="2" customFormat="1" ht="24" customHeight="1">
      <c r="A202" s="29"/>
      <c r="B202" s="137"/>
      <c r="C202" s="138" t="s">
        <v>259</v>
      </c>
      <c r="D202" s="138" t="s">
        <v>121</v>
      </c>
      <c r="E202" s="139" t="s">
        <v>260</v>
      </c>
      <c r="F202" s="140" t="s">
        <v>261</v>
      </c>
      <c r="G202" s="141" t="s">
        <v>146</v>
      </c>
      <c r="H202" s="142">
        <v>105.625</v>
      </c>
      <c r="I202" s="142"/>
      <c r="J202" s="142">
        <f>ROUND(I202*H202,3)</f>
        <v>0</v>
      </c>
      <c r="K202" s="143"/>
      <c r="L202" s="30"/>
      <c r="M202" s="144" t="s">
        <v>1</v>
      </c>
      <c r="N202" s="145" t="s">
        <v>37</v>
      </c>
      <c r="O202" s="146">
        <v>1.4E-2</v>
      </c>
      <c r="P202" s="146">
        <f>O202*H202</f>
        <v>1.47875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8" t="s">
        <v>125</v>
      </c>
      <c r="AT202" s="148" t="s">
        <v>121</v>
      </c>
      <c r="AU202" s="148" t="s">
        <v>126</v>
      </c>
      <c r="AY202" s="17" t="s">
        <v>118</v>
      </c>
      <c r="BE202" s="149">
        <f>IF(N202="základná",J202,0)</f>
        <v>0</v>
      </c>
      <c r="BF202" s="149">
        <f>IF(N202="znížená",J202,0)</f>
        <v>0</v>
      </c>
      <c r="BG202" s="149">
        <f>IF(N202="zákl. prenesená",J202,0)</f>
        <v>0</v>
      </c>
      <c r="BH202" s="149">
        <f>IF(N202="zníž. prenesená",J202,0)</f>
        <v>0</v>
      </c>
      <c r="BI202" s="149">
        <f>IF(N202="nulová",J202,0)</f>
        <v>0</v>
      </c>
      <c r="BJ202" s="17" t="s">
        <v>126</v>
      </c>
      <c r="BK202" s="150">
        <f>ROUND(I202*H202,3)</f>
        <v>0</v>
      </c>
      <c r="BL202" s="17" t="s">
        <v>125</v>
      </c>
      <c r="BM202" s="148" t="s">
        <v>262</v>
      </c>
    </row>
    <row r="203" spans="1:65" s="13" customFormat="1" ht="11.25">
      <c r="B203" s="160"/>
      <c r="D203" s="161" t="s">
        <v>133</v>
      </c>
      <c r="E203" s="167" t="s">
        <v>1</v>
      </c>
      <c r="F203" s="162" t="s">
        <v>171</v>
      </c>
      <c r="H203" s="163">
        <v>75.555000000000007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7" t="s">
        <v>133</v>
      </c>
      <c r="AU203" s="167" t="s">
        <v>126</v>
      </c>
      <c r="AV203" s="13" t="s">
        <v>126</v>
      </c>
      <c r="AW203" s="13" t="s">
        <v>27</v>
      </c>
      <c r="AX203" s="13" t="s">
        <v>71</v>
      </c>
      <c r="AY203" s="167" t="s">
        <v>118</v>
      </c>
    </row>
    <row r="204" spans="1:65" s="15" customFormat="1" ht="11.25">
      <c r="B204" s="175"/>
      <c r="D204" s="161" t="s">
        <v>133</v>
      </c>
      <c r="E204" s="176" t="s">
        <v>1</v>
      </c>
      <c r="F204" s="177" t="s">
        <v>186</v>
      </c>
      <c r="H204" s="176" t="s">
        <v>1</v>
      </c>
      <c r="L204" s="175"/>
      <c r="M204" s="178"/>
      <c r="N204" s="179"/>
      <c r="O204" s="179"/>
      <c r="P204" s="179"/>
      <c r="Q204" s="179"/>
      <c r="R204" s="179"/>
      <c r="S204" s="179"/>
      <c r="T204" s="180"/>
      <c r="AT204" s="176" t="s">
        <v>133</v>
      </c>
      <c r="AU204" s="176" t="s">
        <v>126</v>
      </c>
      <c r="AV204" s="15" t="s">
        <v>79</v>
      </c>
      <c r="AW204" s="15" t="s">
        <v>27</v>
      </c>
      <c r="AX204" s="15" t="s">
        <v>71</v>
      </c>
      <c r="AY204" s="176" t="s">
        <v>118</v>
      </c>
    </row>
    <row r="205" spans="1:65" s="13" customFormat="1" ht="11.25">
      <c r="B205" s="160"/>
      <c r="D205" s="161" t="s">
        <v>133</v>
      </c>
      <c r="E205" s="167" t="s">
        <v>1</v>
      </c>
      <c r="F205" s="162" t="s">
        <v>222</v>
      </c>
      <c r="H205" s="163">
        <v>28.17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7" t="s">
        <v>133</v>
      </c>
      <c r="AU205" s="167" t="s">
        <v>126</v>
      </c>
      <c r="AV205" s="13" t="s">
        <v>126</v>
      </c>
      <c r="AW205" s="13" t="s">
        <v>27</v>
      </c>
      <c r="AX205" s="13" t="s">
        <v>71</v>
      </c>
      <c r="AY205" s="167" t="s">
        <v>118</v>
      </c>
    </row>
    <row r="206" spans="1:65" s="13" customFormat="1" ht="11.25">
      <c r="B206" s="160"/>
      <c r="D206" s="161" t="s">
        <v>133</v>
      </c>
      <c r="E206" s="167" t="s">
        <v>1</v>
      </c>
      <c r="F206" s="162" t="s">
        <v>223</v>
      </c>
      <c r="H206" s="163">
        <v>1.9</v>
      </c>
      <c r="L206" s="160"/>
      <c r="M206" s="164"/>
      <c r="N206" s="165"/>
      <c r="O206" s="165"/>
      <c r="P206" s="165"/>
      <c r="Q206" s="165"/>
      <c r="R206" s="165"/>
      <c r="S206" s="165"/>
      <c r="T206" s="166"/>
      <c r="AT206" s="167" t="s">
        <v>133</v>
      </c>
      <c r="AU206" s="167" t="s">
        <v>126</v>
      </c>
      <c r="AV206" s="13" t="s">
        <v>126</v>
      </c>
      <c r="AW206" s="13" t="s">
        <v>27</v>
      </c>
      <c r="AX206" s="13" t="s">
        <v>71</v>
      </c>
      <c r="AY206" s="167" t="s">
        <v>118</v>
      </c>
    </row>
    <row r="207" spans="1:65" s="14" customFormat="1" ht="11.25">
      <c r="B207" s="168"/>
      <c r="D207" s="161" t="s">
        <v>133</v>
      </c>
      <c r="E207" s="169" t="s">
        <v>1</v>
      </c>
      <c r="F207" s="170" t="s">
        <v>156</v>
      </c>
      <c r="H207" s="171">
        <v>105.62500000000001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133</v>
      </c>
      <c r="AU207" s="169" t="s">
        <v>126</v>
      </c>
      <c r="AV207" s="14" t="s">
        <v>125</v>
      </c>
      <c r="AW207" s="14" t="s">
        <v>27</v>
      </c>
      <c r="AX207" s="14" t="s">
        <v>79</v>
      </c>
      <c r="AY207" s="169" t="s">
        <v>118</v>
      </c>
    </row>
    <row r="208" spans="1:65" s="2" customFormat="1" ht="36" customHeight="1">
      <c r="A208" s="29"/>
      <c r="B208" s="137"/>
      <c r="C208" s="138" t="s">
        <v>263</v>
      </c>
      <c r="D208" s="138" t="s">
        <v>121</v>
      </c>
      <c r="E208" s="139" t="s">
        <v>264</v>
      </c>
      <c r="F208" s="140" t="s">
        <v>265</v>
      </c>
      <c r="G208" s="141" t="s">
        <v>146</v>
      </c>
      <c r="H208" s="142">
        <v>3.57</v>
      </c>
      <c r="I208" s="142"/>
      <c r="J208" s="142">
        <f>ROUND(I208*H208,3)</f>
        <v>0</v>
      </c>
      <c r="K208" s="143"/>
      <c r="L208" s="30"/>
      <c r="M208" s="144" t="s">
        <v>1</v>
      </c>
      <c r="N208" s="145" t="s">
        <v>37</v>
      </c>
      <c r="O208" s="146">
        <v>0.16400000000000001</v>
      </c>
      <c r="P208" s="146">
        <f>O208*H208</f>
        <v>0.58548</v>
      </c>
      <c r="Q208" s="146">
        <v>0</v>
      </c>
      <c r="R208" s="146">
        <f>Q208*H208</f>
        <v>0</v>
      </c>
      <c r="S208" s="146">
        <v>0.19600000000000001</v>
      </c>
      <c r="T208" s="147">
        <f>S208*H208</f>
        <v>0.69972000000000001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8" t="s">
        <v>125</v>
      </c>
      <c r="AT208" s="148" t="s">
        <v>121</v>
      </c>
      <c r="AU208" s="148" t="s">
        <v>126</v>
      </c>
      <c r="AY208" s="17" t="s">
        <v>118</v>
      </c>
      <c r="BE208" s="149">
        <f>IF(N208="základná",J208,0)</f>
        <v>0</v>
      </c>
      <c r="BF208" s="149">
        <f>IF(N208="znížená",J208,0)</f>
        <v>0</v>
      </c>
      <c r="BG208" s="149">
        <f>IF(N208="zákl. prenesená",J208,0)</f>
        <v>0</v>
      </c>
      <c r="BH208" s="149">
        <f>IF(N208="zníž. prenesená",J208,0)</f>
        <v>0</v>
      </c>
      <c r="BI208" s="149">
        <f>IF(N208="nulová",J208,0)</f>
        <v>0</v>
      </c>
      <c r="BJ208" s="17" t="s">
        <v>126</v>
      </c>
      <c r="BK208" s="150">
        <f>ROUND(I208*H208,3)</f>
        <v>0</v>
      </c>
      <c r="BL208" s="17" t="s">
        <v>125</v>
      </c>
      <c r="BM208" s="148" t="s">
        <v>266</v>
      </c>
    </row>
    <row r="209" spans="1:65" s="13" customFormat="1" ht="11.25">
      <c r="B209" s="160"/>
      <c r="D209" s="161" t="s">
        <v>133</v>
      </c>
      <c r="E209" s="167" t="s">
        <v>1</v>
      </c>
      <c r="F209" s="162" t="s">
        <v>267</v>
      </c>
      <c r="H209" s="163">
        <v>3.57</v>
      </c>
      <c r="L209" s="160"/>
      <c r="M209" s="164"/>
      <c r="N209" s="165"/>
      <c r="O209" s="165"/>
      <c r="P209" s="165"/>
      <c r="Q209" s="165"/>
      <c r="R209" s="165"/>
      <c r="S209" s="165"/>
      <c r="T209" s="166"/>
      <c r="AT209" s="167" t="s">
        <v>133</v>
      </c>
      <c r="AU209" s="167" t="s">
        <v>126</v>
      </c>
      <c r="AV209" s="13" t="s">
        <v>126</v>
      </c>
      <c r="AW209" s="13" t="s">
        <v>27</v>
      </c>
      <c r="AX209" s="13" t="s">
        <v>79</v>
      </c>
      <c r="AY209" s="167" t="s">
        <v>118</v>
      </c>
    </row>
    <row r="210" spans="1:65" s="2" customFormat="1" ht="36" customHeight="1">
      <c r="A210" s="29"/>
      <c r="B210" s="137"/>
      <c r="C210" s="138" t="s">
        <v>268</v>
      </c>
      <c r="D210" s="138" t="s">
        <v>121</v>
      </c>
      <c r="E210" s="139" t="s">
        <v>269</v>
      </c>
      <c r="F210" s="140" t="s">
        <v>270</v>
      </c>
      <c r="G210" s="141" t="s">
        <v>146</v>
      </c>
      <c r="H210" s="142">
        <v>74.8</v>
      </c>
      <c r="I210" s="142"/>
      <c r="J210" s="142">
        <f>ROUND(I210*H210,3)</f>
        <v>0</v>
      </c>
      <c r="K210" s="143"/>
      <c r="L210" s="30"/>
      <c r="M210" s="144" t="s">
        <v>1</v>
      </c>
      <c r="N210" s="145" t="s">
        <v>37</v>
      </c>
      <c r="O210" s="146">
        <v>0.29099999999999998</v>
      </c>
      <c r="P210" s="146">
        <f>O210*H210</f>
        <v>21.766799999999996</v>
      </c>
      <c r="Q210" s="146">
        <v>0</v>
      </c>
      <c r="R210" s="146">
        <f>Q210*H210</f>
        <v>0</v>
      </c>
      <c r="S210" s="146">
        <v>6.5000000000000002E-2</v>
      </c>
      <c r="T210" s="147">
        <f>S210*H210</f>
        <v>4.8620000000000001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8" t="s">
        <v>125</v>
      </c>
      <c r="AT210" s="148" t="s">
        <v>121</v>
      </c>
      <c r="AU210" s="148" t="s">
        <v>126</v>
      </c>
      <c r="AY210" s="17" t="s">
        <v>118</v>
      </c>
      <c r="BE210" s="149">
        <f>IF(N210="základná",J210,0)</f>
        <v>0</v>
      </c>
      <c r="BF210" s="149">
        <f>IF(N210="znížená",J210,0)</f>
        <v>0</v>
      </c>
      <c r="BG210" s="149">
        <f>IF(N210="zákl. prenesená",J210,0)</f>
        <v>0</v>
      </c>
      <c r="BH210" s="149">
        <f>IF(N210="zníž. prenesená",J210,0)</f>
        <v>0</v>
      </c>
      <c r="BI210" s="149">
        <f>IF(N210="nulová",J210,0)</f>
        <v>0</v>
      </c>
      <c r="BJ210" s="17" t="s">
        <v>126</v>
      </c>
      <c r="BK210" s="150">
        <f>ROUND(I210*H210,3)</f>
        <v>0</v>
      </c>
      <c r="BL210" s="17" t="s">
        <v>125</v>
      </c>
      <c r="BM210" s="148" t="s">
        <v>271</v>
      </c>
    </row>
    <row r="211" spans="1:65" s="13" customFormat="1" ht="11.25">
      <c r="B211" s="160"/>
      <c r="D211" s="161" t="s">
        <v>133</v>
      </c>
      <c r="E211" s="167" t="s">
        <v>1</v>
      </c>
      <c r="F211" s="162" t="s">
        <v>162</v>
      </c>
      <c r="H211" s="163">
        <v>44.73</v>
      </c>
      <c r="L211" s="160"/>
      <c r="M211" s="164"/>
      <c r="N211" s="165"/>
      <c r="O211" s="165"/>
      <c r="P211" s="165"/>
      <c r="Q211" s="165"/>
      <c r="R211" s="165"/>
      <c r="S211" s="165"/>
      <c r="T211" s="166"/>
      <c r="AT211" s="167" t="s">
        <v>133</v>
      </c>
      <c r="AU211" s="167" t="s">
        <v>126</v>
      </c>
      <c r="AV211" s="13" t="s">
        <v>126</v>
      </c>
      <c r="AW211" s="13" t="s">
        <v>27</v>
      </c>
      <c r="AX211" s="13" t="s">
        <v>71</v>
      </c>
      <c r="AY211" s="167" t="s">
        <v>118</v>
      </c>
    </row>
    <row r="212" spans="1:65" s="15" customFormat="1" ht="11.25">
      <c r="B212" s="175"/>
      <c r="D212" s="161" t="s">
        <v>133</v>
      </c>
      <c r="E212" s="176" t="s">
        <v>1</v>
      </c>
      <c r="F212" s="177" t="s">
        <v>186</v>
      </c>
      <c r="H212" s="176" t="s">
        <v>1</v>
      </c>
      <c r="L212" s="175"/>
      <c r="M212" s="178"/>
      <c r="N212" s="179"/>
      <c r="O212" s="179"/>
      <c r="P212" s="179"/>
      <c r="Q212" s="179"/>
      <c r="R212" s="179"/>
      <c r="S212" s="179"/>
      <c r="T212" s="180"/>
      <c r="AT212" s="176" t="s">
        <v>133</v>
      </c>
      <c r="AU212" s="176" t="s">
        <v>126</v>
      </c>
      <c r="AV212" s="15" t="s">
        <v>79</v>
      </c>
      <c r="AW212" s="15" t="s">
        <v>27</v>
      </c>
      <c r="AX212" s="15" t="s">
        <v>71</v>
      </c>
      <c r="AY212" s="176" t="s">
        <v>118</v>
      </c>
    </row>
    <row r="213" spans="1:65" s="13" customFormat="1" ht="11.25">
      <c r="B213" s="160"/>
      <c r="D213" s="161" t="s">
        <v>133</v>
      </c>
      <c r="E213" s="167" t="s">
        <v>1</v>
      </c>
      <c r="F213" s="162" t="s">
        <v>222</v>
      </c>
      <c r="H213" s="163">
        <v>28.17</v>
      </c>
      <c r="L213" s="160"/>
      <c r="M213" s="164"/>
      <c r="N213" s="165"/>
      <c r="O213" s="165"/>
      <c r="P213" s="165"/>
      <c r="Q213" s="165"/>
      <c r="R213" s="165"/>
      <c r="S213" s="165"/>
      <c r="T213" s="166"/>
      <c r="AT213" s="167" t="s">
        <v>133</v>
      </c>
      <c r="AU213" s="167" t="s">
        <v>126</v>
      </c>
      <c r="AV213" s="13" t="s">
        <v>126</v>
      </c>
      <c r="AW213" s="13" t="s">
        <v>27</v>
      </c>
      <c r="AX213" s="13" t="s">
        <v>71</v>
      </c>
      <c r="AY213" s="167" t="s">
        <v>118</v>
      </c>
    </row>
    <row r="214" spans="1:65" s="13" customFormat="1" ht="11.25">
      <c r="B214" s="160"/>
      <c r="D214" s="161" t="s">
        <v>133</v>
      </c>
      <c r="E214" s="167" t="s">
        <v>1</v>
      </c>
      <c r="F214" s="162" t="s">
        <v>223</v>
      </c>
      <c r="H214" s="163">
        <v>1.9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7" t="s">
        <v>133</v>
      </c>
      <c r="AU214" s="167" t="s">
        <v>126</v>
      </c>
      <c r="AV214" s="13" t="s">
        <v>126</v>
      </c>
      <c r="AW214" s="13" t="s">
        <v>27</v>
      </c>
      <c r="AX214" s="13" t="s">
        <v>71</v>
      </c>
      <c r="AY214" s="167" t="s">
        <v>118</v>
      </c>
    </row>
    <row r="215" spans="1:65" s="14" customFormat="1" ht="11.25">
      <c r="B215" s="168"/>
      <c r="D215" s="161" t="s">
        <v>133</v>
      </c>
      <c r="E215" s="169" t="s">
        <v>1</v>
      </c>
      <c r="F215" s="170" t="s">
        <v>156</v>
      </c>
      <c r="H215" s="171">
        <v>74.800000000000011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133</v>
      </c>
      <c r="AU215" s="169" t="s">
        <v>126</v>
      </c>
      <c r="AV215" s="14" t="s">
        <v>125</v>
      </c>
      <c r="AW215" s="14" t="s">
        <v>27</v>
      </c>
      <c r="AX215" s="14" t="s">
        <v>79</v>
      </c>
      <c r="AY215" s="169" t="s">
        <v>118</v>
      </c>
    </row>
    <row r="216" spans="1:65" s="2" customFormat="1" ht="24" customHeight="1">
      <c r="A216" s="29"/>
      <c r="B216" s="137"/>
      <c r="C216" s="138" t="s">
        <v>272</v>
      </c>
      <c r="D216" s="138" t="s">
        <v>121</v>
      </c>
      <c r="E216" s="139" t="s">
        <v>273</v>
      </c>
      <c r="F216" s="140" t="s">
        <v>274</v>
      </c>
      <c r="G216" s="141" t="s">
        <v>146</v>
      </c>
      <c r="H216" s="142">
        <v>1.5</v>
      </c>
      <c r="I216" s="142"/>
      <c r="J216" s="142">
        <f>ROUND(I216*H216,3)</f>
        <v>0</v>
      </c>
      <c r="K216" s="143"/>
      <c r="L216" s="30"/>
      <c r="M216" s="144" t="s">
        <v>1</v>
      </c>
      <c r="N216" s="145" t="s">
        <v>37</v>
      </c>
      <c r="O216" s="146">
        <v>0.48099999999999998</v>
      </c>
      <c r="P216" s="146">
        <f>O216*H216</f>
        <v>0.72150000000000003</v>
      </c>
      <c r="Q216" s="146">
        <v>0</v>
      </c>
      <c r="R216" s="146">
        <f>Q216*H216</f>
        <v>0</v>
      </c>
      <c r="S216" s="146">
        <v>5.7000000000000002E-2</v>
      </c>
      <c r="T216" s="147">
        <f>S216*H216</f>
        <v>8.5500000000000007E-2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8" t="s">
        <v>125</v>
      </c>
      <c r="AT216" s="148" t="s">
        <v>121</v>
      </c>
      <c r="AU216" s="148" t="s">
        <v>126</v>
      </c>
      <c r="AY216" s="17" t="s">
        <v>118</v>
      </c>
      <c r="BE216" s="149">
        <f>IF(N216="základná",J216,0)</f>
        <v>0</v>
      </c>
      <c r="BF216" s="149">
        <f>IF(N216="znížená",J216,0)</f>
        <v>0</v>
      </c>
      <c r="BG216" s="149">
        <f>IF(N216="zákl. prenesená",J216,0)</f>
        <v>0</v>
      </c>
      <c r="BH216" s="149">
        <f>IF(N216="zníž. prenesená",J216,0)</f>
        <v>0</v>
      </c>
      <c r="BI216" s="149">
        <f>IF(N216="nulová",J216,0)</f>
        <v>0</v>
      </c>
      <c r="BJ216" s="17" t="s">
        <v>126</v>
      </c>
      <c r="BK216" s="150">
        <f>ROUND(I216*H216,3)</f>
        <v>0</v>
      </c>
      <c r="BL216" s="17" t="s">
        <v>125</v>
      </c>
      <c r="BM216" s="148" t="s">
        <v>275</v>
      </c>
    </row>
    <row r="217" spans="1:65" s="13" customFormat="1" ht="11.25">
      <c r="B217" s="160"/>
      <c r="D217" s="161" t="s">
        <v>133</v>
      </c>
      <c r="E217" s="167" t="s">
        <v>1</v>
      </c>
      <c r="F217" s="162" t="s">
        <v>276</v>
      </c>
      <c r="H217" s="163">
        <v>1.5</v>
      </c>
      <c r="L217" s="160"/>
      <c r="M217" s="164"/>
      <c r="N217" s="165"/>
      <c r="O217" s="165"/>
      <c r="P217" s="165"/>
      <c r="Q217" s="165"/>
      <c r="R217" s="165"/>
      <c r="S217" s="165"/>
      <c r="T217" s="166"/>
      <c r="AT217" s="167" t="s">
        <v>133</v>
      </c>
      <c r="AU217" s="167" t="s">
        <v>126</v>
      </c>
      <c r="AV217" s="13" t="s">
        <v>126</v>
      </c>
      <c r="AW217" s="13" t="s">
        <v>27</v>
      </c>
      <c r="AX217" s="13" t="s">
        <v>79</v>
      </c>
      <c r="AY217" s="167" t="s">
        <v>118</v>
      </c>
    </row>
    <row r="218" spans="1:65" s="2" customFormat="1" ht="24" customHeight="1">
      <c r="A218" s="29"/>
      <c r="B218" s="137"/>
      <c r="C218" s="138" t="s">
        <v>277</v>
      </c>
      <c r="D218" s="138" t="s">
        <v>121</v>
      </c>
      <c r="E218" s="139" t="s">
        <v>278</v>
      </c>
      <c r="F218" s="140" t="s">
        <v>279</v>
      </c>
      <c r="G218" s="141" t="s">
        <v>124</v>
      </c>
      <c r="H218" s="142">
        <v>1</v>
      </c>
      <c r="I218" s="142"/>
      <c r="J218" s="142">
        <f>ROUND(I218*H218,3)</f>
        <v>0</v>
      </c>
      <c r="K218" s="143"/>
      <c r="L218" s="30"/>
      <c r="M218" s="144" t="s">
        <v>1</v>
      </c>
      <c r="N218" s="145" t="s">
        <v>37</v>
      </c>
      <c r="O218" s="146">
        <v>0.03</v>
      </c>
      <c r="P218" s="146">
        <f>O218*H218</f>
        <v>0.03</v>
      </c>
      <c r="Q218" s="146">
        <v>0</v>
      </c>
      <c r="R218" s="146">
        <f>Q218*H218</f>
        <v>0</v>
      </c>
      <c r="S218" s="146">
        <v>1.2E-2</v>
      </c>
      <c r="T218" s="147">
        <f>S218*H218</f>
        <v>1.2E-2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8" t="s">
        <v>125</v>
      </c>
      <c r="AT218" s="148" t="s">
        <v>121</v>
      </c>
      <c r="AU218" s="148" t="s">
        <v>126</v>
      </c>
      <c r="AY218" s="17" t="s">
        <v>118</v>
      </c>
      <c r="BE218" s="149">
        <f>IF(N218="základná",J218,0)</f>
        <v>0</v>
      </c>
      <c r="BF218" s="149">
        <f>IF(N218="znížená",J218,0)</f>
        <v>0</v>
      </c>
      <c r="BG218" s="149">
        <f>IF(N218="zákl. prenesená",J218,0)</f>
        <v>0</v>
      </c>
      <c r="BH218" s="149">
        <f>IF(N218="zníž. prenesená",J218,0)</f>
        <v>0</v>
      </c>
      <c r="BI218" s="149">
        <f>IF(N218="nulová",J218,0)</f>
        <v>0</v>
      </c>
      <c r="BJ218" s="17" t="s">
        <v>126</v>
      </c>
      <c r="BK218" s="150">
        <f>ROUND(I218*H218,3)</f>
        <v>0</v>
      </c>
      <c r="BL218" s="17" t="s">
        <v>125</v>
      </c>
      <c r="BM218" s="148" t="s">
        <v>280</v>
      </c>
    </row>
    <row r="219" spans="1:65" s="2" customFormat="1" ht="24" customHeight="1">
      <c r="A219" s="29"/>
      <c r="B219" s="137"/>
      <c r="C219" s="138" t="s">
        <v>281</v>
      </c>
      <c r="D219" s="138" t="s">
        <v>121</v>
      </c>
      <c r="E219" s="139" t="s">
        <v>282</v>
      </c>
      <c r="F219" s="140" t="s">
        <v>283</v>
      </c>
      <c r="G219" s="141" t="s">
        <v>124</v>
      </c>
      <c r="H219" s="142">
        <v>11</v>
      </c>
      <c r="I219" s="142"/>
      <c r="J219" s="142">
        <f>ROUND(I219*H219,3)</f>
        <v>0</v>
      </c>
      <c r="K219" s="143"/>
      <c r="L219" s="30"/>
      <c r="M219" s="144" t="s">
        <v>1</v>
      </c>
      <c r="N219" s="145" t="s">
        <v>37</v>
      </c>
      <c r="O219" s="146">
        <v>4.9000000000000002E-2</v>
      </c>
      <c r="P219" s="146">
        <f>O219*H219</f>
        <v>0.53900000000000003</v>
      </c>
      <c r="Q219" s="146">
        <v>0</v>
      </c>
      <c r="R219" s="146">
        <f>Q219*H219</f>
        <v>0</v>
      </c>
      <c r="S219" s="146">
        <v>2.4E-2</v>
      </c>
      <c r="T219" s="147">
        <f>S219*H219</f>
        <v>0.26400000000000001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8" t="s">
        <v>125</v>
      </c>
      <c r="AT219" s="148" t="s">
        <v>121</v>
      </c>
      <c r="AU219" s="148" t="s">
        <v>126</v>
      </c>
      <c r="AY219" s="17" t="s">
        <v>118</v>
      </c>
      <c r="BE219" s="149">
        <f>IF(N219="základná",J219,0)</f>
        <v>0</v>
      </c>
      <c r="BF219" s="149">
        <f>IF(N219="znížená",J219,0)</f>
        <v>0</v>
      </c>
      <c r="BG219" s="149">
        <f>IF(N219="zákl. prenesená",J219,0)</f>
        <v>0</v>
      </c>
      <c r="BH219" s="149">
        <f>IF(N219="zníž. prenesená",J219,0)</f>
        <v>0</v>
      </c>
      <c r="BI219" s="149">
        <f>IF(N219="nulová",J219,0)</f>
        <v>0</v>
      </c>
      <c r="BJ219" s="17" t="s">
        <v>126</v>
      </c>
      <c r="BK219" s="150">
        <f>ROUND(I219*H219,3)</f>
        <v>0</v>
      </c>
      <c r="BL219" s="17" t="s">
        <v>125</v>
      </c>
      <c r="BM219" s="148" t="s">
        <v>284</v>
      </c>
    </row>
    <row r="220" spans="1:65" s="13" customFormat="1" ht="11.25">
      <c r="B220" s="160"/>
      <c r="D220" s="161" t="s">
        <v>133</v>
      </c>
      <c r="E220" s="167" t="s">
        <v>1</v>
      </c>
      <c r="F220" s="162" t="s">
        <v>285</v>
      </c>
      <c r="H220" s="163">
        <v>11</v>
      </c>
      <c r="L220" s="160"/>
      <c r="M220" s="164"/>
      <c r="N220" s="165"/>
      <c r="O220" s="165"/>
      <c r="P220" s="165"/>
      <c r="Q220" s="165"/>
      <c r="R220" s="165"/>
      <c r="S220" s="165"/>
      <c r="T220" s="166"/>
      <c r="AT220" s="167" t="s">
        <v>133</v>
      </c>
      <c r="AU220" s="167" t="s">
        <v>126</v>
      </c>
      <c r="AV220" s="13" t="s">
        <v>126</v>
      </c>
      <c r="AW220" s="13" t="s">
        <v>27</v>
      </c>
      <c r="AX220" s="13" t="s">
        <v>79</v>
      </c>
      <c r="AY220" s="167" t="s">
        <v>118</v>
      </c>
    </row>
    <row r="221" spans="1:65" s="2" customFormat="1" ht="24" customHeight="1">
      <c r="A221" s="29"/>
      <c r="B221" s="137"/>
      <c r="C221" s="138" t="s">
        <v>286</v>
      </c>
      <c r="D221" s="138" t="s">
        <v>121</v>
      </c>
      <c r="E221" s="139" t="s">
        <v>287</v>
      </c>
      <c r="F221" s="140" t="s">
        <v>288</v>
      </c>
      <c r="G221" s="141" t="s">
        <v>146</v>
      </c>
      <c r="H221" s="142">
        <v>19.8</v>
      </c>
      <c r="I221" s="142"/>
      <c r="J221" s="142">
        <f>ROUND(I221*H221,3)</f>
        <v>0</v>
      </c>
      <c r="K221" s="143"/>
      <c r="L221" s="30"/>
      <c r="M221" s="144" t="s">
        <v>1</v>
      </c>
      <c r="N221" s="145" t="s">
        <v>37</v>
      </c>
      <c r="O221" s="146">
        <v>1.6</v>
      </c>
      <c r="P221" s="146">
        <f>O221*H221</f>
        <v>31.680000000000003</v>
      </c>
      <c r="Q221" s="146">
        <v>0</v>
      </c>
      <c r="R221" s="146">
        <f>Q221*H221</f>
        <v>0</v>
      </c>
      <c r="S221" s="146">
        <v>7.5999999999999998E-2</v>
      </c>
      <c r="T221" s="147">
        <f>S221*H221</f>
        <v>1.5047999999999999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8" t="s">
        <v>125</v>
      </c>
      <c r="AT221" s="148" t="s">
        <v>121</v>
      </c>
      <c r="AU221" s="148" t="s">
        <v>126</v>
      </c>
      <c r="AY221" s="17" t="s">
        <v>118</v>
      </c>
      <c r="BE221" s="149">
        <f>IF(N221="základná",J221,0)</f>
        <v>0</v>
      </c>
      <c r="BF221" s="149">
        <f>IF(N221="znížená",J221,0)</f>
        <v>0</v>
      </c>
      <c r="BG221" s="149">
        <f>IF(N221="zákl. prenesená",J221,0)</f>
        <v>0</v>
      </c>
      <c r="BH221" s="149">
        <f>IF(N221="zníž. prenesená",J221,0)</f>
        <v>0</v>
      </c>
      <c r="BI221" s="149">
        <f>IF(N221="nulová",J221,0)</f>
        <v>0</v>
      </c>
      <c r="BJ221" s="17" t="s">
        <v>126</v>
      </c>
      <c r="BK221" s="150">
        <f>ROUND(I221*H221,3)</f>
        <v>0</v>
      </c>
      <c r="BL221" s="17" t="s">
        <v>125</v>
      </c>
      <c r="BM221" s="148" t="s">
        <v>289</v>
      </c>
    </row>
    <row r="222" spans="1:65" s="13" customFormat="1" ht="11.25">
      <c r="B222" s="160"/>
      <c r="D222" s="161" t="s">
        <v>133</v>
      </c>
      <c r="E222" s="167" t="s">
        <v>1</v>
      </c>
      <c r="F222" s="162" t="s">
        <v>290</v>
      </c>
      <c r="H222" s="163">
        <v>19.8</v>
      </c>
      <c r="L222" s="160"/>
      <c r="M222" s="164"/>
      <c r="N222" s="165"/>
      <c r="O222" s="165"/>
      <c r="P222" s="165"/>
      <c r="Q222" s="165"/>
      <c r="R222" s="165"/>
      <c r="S222" s="165"/>
      <c r="T222" s="166"/>
      <c r="AT222" s="167" t="s">
        <v>133</v>
      </c>
      <c r="AU222" s="167" t="s">
        <v>126</v>
      </c>
      <c r="AV222" s="13" t="s">
        <v>126</v>
      </c>
      <c r="AW222" s="13" t="s">
        <v>27</v>
      </c>
      <c r="AX222" s="13" t="s">
        <v>79</v>
      </c>
      <c r="AY222" s="167" t="s">
        <v>118</v>
      </c>
    </row>
    <row r="223" spans="1:65" s="2" customFormat="1" ht="24" customHeight="1">
      <c r="A223" s="29"/>
      <c r="B223" s="137"/>
      <c r="C223" s="138" t="s">
        <v>291</v>
      </c>
      <c r="D223" s="138" t="s">
        <v>121</v>
      </c>
      <c r="E223" s="139" t="s">
        <v>292</v>
      </c>
      <c r="F223" s="140" t="s">
        <v>293</v>
      </c>
      <c r="G223" s="141" t="s">
        <v>146</v>
      </c>
      <c r="H223" s="142">
        <v>4</v>
      </c>
      <c r="I223" s="142"/>
      <c r="J223" s="142">
        <f>ROUND(I223*H223,3)</f>
        <v>0</v>
      </c>
      <c r="K223" s="143"/>
      <c r="L223" s="30"/>
      <c r="M223" s="144" t="s">
        <v>1</v>
      </c>
      <c r="N223" s="145" t="s">
        <v>37</v>
      </c>
      <c r="O223" s="146">
        <v>0.35899999999999999</v>
      </c>
      <c r="P223" s="146">
        <f>O223*H223</f>
        <v>1.4359999999999999</v>
      </c>
      <c r="Q223" s="146">
        <v>0</v>
      </c>
      <c r="R223" s="146">
        <f>Q223*H223</f>
        <v>0</v>
      </c>
      <c r="S223" s="146">
        <v>0.27</v>
      </c>
      <c r="T223" s="147">
        <f>S223*H223</f>
        <v>1.08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8" t="s">
        <v>125</v>
      </c>
      <c r="AT223" s="148" t="s">
        <v>121</v>
      </c>
      <c r="AU223" s="148" t="s">
        <v>126</v>
      </c>
      <c r="AY223" s="17" t="s">
        <v>118</v>
      </c>
      <c r="BE223" s="149">
        <f>IF(N223="základná",J223,0)</f>
        <v>0</v>
      </c>
      <c r="BF223" s="149">
        <f>IF(N223="znížená",J223,0)</f>
        <v>0</v>
      </c>
      <c r="BG223" s="149">
        <f>IF(N223="zákl. prenesená",J223,0)</f>
        <v>0</v>
      </c>
      <c r="BH223" s="149">
        <f>IF(N223="zníž. prenesená",J223,0)</f>
        <v>0</v>
      </c>
      <c r="BI223" s="149">
        <f>IF(N223="nulová",J223,0)</f>
        <v>0</v>
      </c>
      <c r="BJ223" s="17" t="s">
        <v>126</v>
      </c>
      <c r="BK223" s="150">
        <f>ROUND(I223*H223,3)</f>
        <v>0</v>
      </c>
      <c r="BL223" s="17" t="s">
        <v>125</v>
      </c>
      <c r="BM223" s="148" t="s">
        <v>294</v>
      </c>
    </row>
    <row r="224" spans="1:65" s="13" customFormat="1" ht="11.25">
      <c r="B224" s="160"/>
      <c r="D224" s="161" t="s">
        <v>133</v>
      </c>
      <c r="E224" s="167" t="s">
        <v>1</v>
      </c>
      <c r="F224" s="162" t="s">
        <v>154</v>
      </c>
      <c r="H224" s="163">
        <v>4</v>
      </c>
      <c r="L224" s="160"/>
      <c r="M224" s="164"/>
      <c r="N224" s="165"/>
      <c r="O224" s="165"/>
      <c r="P224" s="165"/>
      <c r="Q224" s="165"/>
      <c r="R224" s="165"/>
      <c r="S224" s="165"/>
      <c r="T224" s="166"/>
      <c r="AT224" s="167" t="s">
        <v>133</v>
      </c>
      <c r="AU224" s="167" t="s">
        <v>126</v>
      </c>
      <c r="AV224" s="13" t="s">
        <v>126</v>
      </c>
      <c r="AW224" s="13" t="s">
        <v>27</v>
      </c>
      <c r="AX224" s="13" t="s">
        <v>79</v>
      </c>
      <c r="AY224" s="167" t="s">
        <v>118</v>
      </c>
    </row>
    <row r="225" spans="1:65" s="2" customFormat="1" ht="36" customHeight="1">
      <c r="A225" s="29"/>
      <c r="B225" s="137"/>
      <c r="C225" s="138" t="s">
        <v>295</v>
      </c>
      <c r="D225" s="138" t="s">
        <v>121</v>
      </c>
      <c r="E225" s="139" t="s">
        <v>296</v>
      </c>
      <c r="F225" s="140" t="s">
        <v>297</v>
      </c>
      <c r="G225" s="141" t="s">
        <v>140</v>
      </c>
      <c r="H225" s="142">
        <v>2.4</v>
      </c>
      <c r="I225" s="142"/>
      <c r="J225" s="142">
        <f>ROUND(I225*H225,3)</f>
        <v>0</v>
      </c>
      <c r="K225" s="143"/>
      <c r="L225" s="30"/>
      <c r="M225" s="144" t="s">
        <v>1</v>
      </c>
      <c r="N225" s="145" t="s">
        <v>37</v>
      </c>
      <c r="O225" s="146">
        <v>0.35616999999999999</v>
      </c>
      <c r="P225" s="146">
        <f>O225*H225</f>
        <v>0.8548079999999999</v>
      </c>
      <c r="Q225" s="146">
        <v>0</v>
      </c>
      <c r="R225" s="146">
        <f>Q225*H225</f>
        <v>0</v>
      </c>
      <c r="S225" s="146">
        <v>2.7E-2</v>
      </c>
      <c r="T225" s="147">
        <f>S225*H225</f>
        <v>6.4799999999999996E-2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8" t="s">
        <v>125</v>
      </c>
      <c r="AT225" s="148" t="s">
        <v>121</v>
      </c>
      <c r="AU225" s="148" t="s">
        <v>126</v>
      </c>
      <c r="AY225" s="17" t="s">
        <v>118</v>
      </c>
      <c r="BE225" s="149">
        <f>IF(N225="základná",J225,0)</f>
        <v>0</v>
      </c>
      <c r="BF225" s="149">
        <f>IF(N225="znížená",J225,0)</f>
        <v>0</v>
      </c>
      <c r="BG225" s="149">
        <f>IF(N225="zákl. prenesená",J225,0)</f>
        <v>0</v>
      </c>
      <c r="BH225" s="149">
        <f>IF(N225="zníž. prenesená",J225,0)</f>
        <v>0</v>
      </c>
      <c r="BI225" s="149">
        <f>IF(N225="nulová",J225,0)</f>
        <v>0</v>
      </c>
      <c r="BJ225" s="17" t="s">
        <v>126</v>
      </c>
      <c r="BK225" s="150">
        <f>ROUND(I225*H225,3)</f>
        <v>0</v>
      </c>
      <c r="BL225" s="17" t="s">
        <v>125</v>
      </c>
      <c r="BM225" s="148" t="s">
        <v>298</v>
      </c>
    </row>
    <row r="226" spans="1:65" s="13" customFormat="1" ht="11.25">
      <c r="B226" s="160"/>
      <c r="D226" s="161" t="s">
        <v>133</v>
      </c>
      <c r="E226" s="167" t="s">
        <v>1</v>
      </c>
      <c r="F226" s="162" t="s">
        <v>299</v>
      </c>
      <c r="H226" s="163">
        <v>2.4</v>
      </c>
      <c r="L226" s="160"/>
      <c r="M226" s="164"/>
      <c r="N226" s="165"/>
      <c r="O226" s="165"/>
      <c r="P226" s="165"/>
      <c r="Q226" s="165"/>
      <c r="R226" s="165"/>
      <c r="S226" s="165"/>
      <c r="T226" s="166"/>
      <c r="AT226" s="167" t="s">
        <v>133</v>
      </c>
      <c r="AU226" s="167" t="s">
        <v>126</v>
      </c>
      <c r="AV226" s="13" t="s">
        <v>126</v>
      </c>
      <c r="AW226" s="13" t="s">
        <v>27</v>
      </c>
      <c r="AX226" s="13" t="s">
        <v>79</v>
      </c>
      <c r="AY226" s="167" t="s">
        <v>118</v>
      </c>
    </row>
    <row r="227" spans="1:65" s="2" customFormat="1" ht="24" customHeight="1">
      <c r="A227" s="29"/>
      <c r="B227" s="137"/>
      <c r="C227" s="138" t="s">
        <v>300</v>
      </c>
      <c r="D227" s="138" t="s">
        <v>121</v>
      </c>
      <c r="E227" s="139" t="s">
        <v>301</v>
      </c>
      <c r="F227" s="140" t="s">
        <v>302</v>
      </c>
      <c r="G227" s="141" t="s">
        <v>146</v>
      </c>
      <c r="H227" s="142">
        <v>75.555000000000007</v>
      </c>
      <c r="I227" s="142"/>
      <c r="J227" s="142">
        <f>ROUND(I227*H227,3)</f>
        <v>0</v>
      </c>
      <c r="K227" s="143"/>
      <c r="L227" s="30"/>
      <c r="M227" s="144" t="s">
        <v>1</v>
      </c>
      <c r="N227" s="145" t="s">
        <v>37</v>
      </c>
      <c r="O227" s="146">
        <v>0.873</v>
      </c>
      <c r="P227" s="146">
        <f>O227*H227</f>
        <v>65.95951500000001</v>
      </c>
      <c r="Q227" s="146">
        <v>0</v>
      </c>
      <c r="R227" s="146">
        <f>Q227*H227</f>
        <v>0</v>
      </c>
      <c r="S227" s="146">
        <v>6.4000000000000001E-2</v>
      </c>
      <c r="T227" s="147">
        <f>S227*H227</f>
        <v>4.8355200000000007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8" t="s">
        <v>125</v>
      </c>
      <c r="AT227" s="148" t="s">
        <v>121</v>
      </c>
      <c r="AU227" s="148" t="s">
        <v>126</v>
      </c>
      <c r="AY227" s="17" t="s">
        <v>118</v>
      </c>
      <c r="BE227" s="149">
        <f>IF(N227="základná",J227,0)</f>
        <v>0</v>
      </c>
      <c r="BF227" s="149">
        <f>IF(N227="znížená",J227,0)</f>
        <v>0</v>
      </c>
      <c r="BG227" s="149">
        <f>IF(N227="zákl. prenesená",J227,0)</f>
        <v>0</v>
      </c>
      <c r="BH227" s="149">
        <f>IF(N227="zníž. prenesená",J227,0)</f>
        <v>0</v>
      </c>
      <c r="BI227" s="149">
        <f>IF(N227="nulová",J227,0)</f>
        <v>0</v>
      </c>
      <c r="BJ227" s="17" t="s">
        <v>126</v>
      </c>
      <c r="BK227" s="150">
        <f>ROUND(I227*H227,3)</f>
        <v>0</v>
      </c>
      <c r="BL227" s="17" t="s">
        <v>125</v>
      </c>
      <c r="BM227" s="148" t="s">
        <v>303</v>
      </c>
    </row>
    <row r="228" spans="1:65" s="13" customFormat="1" ht="11.25">
      <c r="B228" s="160"/>
      <c r="D228" s="161" t="s">
        <v>133</v>
      </c>
      <c r="E228" s="167" t="s">
        <v>1</v>
      </c>
      <c r="F228" s="162" t="s">
        <v>161</v>
      </c>
      <c r="H228" s="163">
        <v>30.824999999999999</v>
      </c>
      <c r="L228" s="160"/>
      <c r="M228" s="164"/>
      <c r="N228" s="165"/>
      <c r="O228" s="165"/>
      <c r="P228" s="165"/>
      <c r="Q228" s="165"/>
      <c r="R228" s="165"/>
      <c r="S228" s="165"/>
      <c r="T228" s="166"/>
      <c r="AT228" s="167" t="s">
        <v>133</v>
      </c>
      <c r="AU228" s="167" t="s">
        <v>126</v>
      </c>
      <c r="AV228" s="13" t="s">
        <v>126</v>
      </c>
      <c r="AW228" s="13" t="s">
        <v>27</v>
      </c>
      <c r="AX228" s="13" t="s">
        <v>71</v>
      </c>
      <c r="AY228" s="167" t="s">
        <v>118</v>
      </c>
    </row>
    <row r="229" spans="1:65" s="13" customFormat="1" ht="11.25">
      <c r="B229" s="160"/>
      <c r="D229" s="161" t="s">
        <v>133</v>
      </c>
      <c r="E229" s="167" t="s">
        <v>1</v>
      </c>
      <c r="F229" s="162" t="s">
        <v>162</v>
      </c>
      <c r="H229" s="163">
        <v>44.73</v>
      </c>
      <c r="L229" s="160"/>
      <c r="M229" s="164"/>
      <c r="N229" s="165"/>
      <c r="O229" s="165"/>
      <c r="P229" s="165"/>
      <c r="Q229" s="165"/>
      <c r="R229" s="165"/>
      <c r="S229" s="165"/>
      <c r="T229" s="166"/>
      <c r="AT229" s="167" t="s">
        <v>133</v>
      </c>
      <c r="AU229" s="167" t="s">
        <v>126</v>
      </c>
      <c r="AV229" s="13" t="s">
        <v>126</v>
      </c>
      <c r="AW229" s="13" t="s">
        <v>27</v>
      </c>
      <c r="AX229" s="13" t="s">
        <v>71</v>
      </c>
      <c r="AY229" s="167" t="s">
        <v>118</v>
      </c>
    </row>
    <row r="230" spans="1:65" s="14" customFormat="1" ht="11.25">
      <c r="B230" s="168"/>
      <c r="D230" s="161" t="s">
        <v>133</v>
      </c>
      <c r="E230" s="169" t="s">
        <v>1</v>
      </c>
      <c r="F230" s="170" t="s">
        <v>156</v>
      </c>
      <c r="H230" s="171">
        <v>75.554999999999993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133</v>
      </c>
      <c r="AU230" s="169" t="s">
        <v>126</v>
      </c>
      <c r="AV230" s="14" t="s">
        <v>125</v>
      </c>
      <c r="AW230" s="14" t="s">
        <v>27</v>
      </c>
      <c r="AX230" s="14" t="s">
        <v>79</v>
      </c>
      <c r="AY230" s="169" t="s">
        <v>118</v>
      </c>
    </row>
    <row r="231" spans="1:65" s="2" customFormat="1" ht="24" customHeight="1">
      <c r="A231" s="29"/>
      <c r="B231" s="137"/>
      <c r="C231" s="138" t="s">
        <v>304</v>
      </c>
      <c r="D231" s="138" t="s">
        <v>121</v>
      </c>
      <c r="E231" s="139" t="s">
        <v>305</v>
      </c>
      <c r="F231" s="140" t="s">
        <v>306</v>
      </c>
      <c r="G231" s="141" t="s">
        <v>146</v>
      </c>
      <c r="H231" s="142">
        <v>121.25</v>
      </c>
      <c r="I231" s="142"/>
      <c r="J231" s="142">
        <f>ROUND(I231*H231,3)</f>
        <v>0</v>
      </c>
      <c r="K231" s="143"/>
      <c r="L231" s="30"/>
      <c r="M231" s="144" t="s">
        <v>1</v>
      </c>
      <c r="N231" s="145" t="s">
        <v>37</v>
      </c>
      <c r="O231" s="146">
        <v>0.65400000000000003</v>
      </c>
      <c r="P231" s="146">
        <f>O231*H231</f>
        <v>79.297499999999999</v>
      </c>
      <c r="Q231" s="146">
        <v>0</v>
      </c>
      <c r="R231" s="146">
        <f>Q231*H231</f>
        <v>0</v>
      </c>
      <c r="S231" s="146">
        <v>6.0999999999999999E-2</v>
      </c>
      <c r="T231" s="147">
        <f>S231*H231</f>
        <v>7.3962500000000002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8" t="s">
        <v>125</v>
      </c>
      <c r="AT231" s="148" t="s">
        <v>121</v>
      </c>
      <c r="AU231" s="148" t="s">
        <v>126</v>
      </c>
      <c r="AY231" s="17" t="s">
        <v>118</v>
      </c>
      <c r="BE231" s="149">
        <f>IF(N231="základná",J231,0)</f>
        <v>0</v>
      </c>
      <c r="BF231" s="149">
        <f>IF(N231="znížená",J231,0)</f>
        <v>0</v>
      </c>
      <c r="BG231" s="149">
        <f>IF(N231="zákl. prenesená",J231,0)</f>
        <v>0</v>
      </c>
      <c r="BH231" s="149">
        <f>IF(N231="zníž. prenesená",J231,0)</f>
        <v>0</v>
      </c>
      <c r="BI231" s="149">
        <f>IF(N231="nulová",J231,0)</f>
        <v>0</v>
      </c>
      <c r="BJ231" s="17" t="s">
        <v>126</v>
      </c>
      <c r="BK231" s="150">
        <f>ROUND(I231*H231,3)</f>
        <v>0</v>
      </c>
      <c r="BL231" s="17" t="s">
        <v>125</v>
      </c>
      <c r="BM231" s="148" t="s">
        <v>307</v>
      </c>
    </row>
    <row r="232" spans="1:65" s="13" customFormat="1" ht="11.25">
      <c r="B232" s="160"/>
      <c r="D232" s="161" t="s">
        <v>133</v>
      </c>
      <c r="E232" s="167" t="s">
        <v>1</v>
      </c>
      <c r="F232" s="162" t="s">
        <v>184</v>
      </c>
      <c r="H232" s="163">
        <v>77.180000000000007</v>
      </c>
      <c r="L232" s="160"/>
      <c r="M232" s="164"/>
      <c r="N232" s="165"/>
      <c r="O232" s="165"/>
      <c r="P232" s="165"/>
      <c r="Q232" s="165"/>
      <c r="R232" s="165"/>
      <c r="S232" s="165"/>
      <c r="T232" s="166"/>
      <c r="AT232" s="167" t="s">
        <v>133</v>
      </c>
      <c r="AU232" s="167" t="s">
        <v>126</v>
      </c>
      <c r="AV232" s="13" t="s">
        <v>126</v>
      </c>
      <c r="AW232" s="13" t="s">
        <v>27</v>
      </c>
      <c r="AX232" s="13" t="s">
        <v>71</v>
      </c>
      <c r="AY232" s="167" t="s">
        <v>118</v>
      </c>
    </row>
    <row r="233" spans="1:65" s="13" customFormat="1" ht="11.25">
      <c r="B233" s="160"/>
      <c r="D233" s="161" t="s">
        <v>133</v>
      </c>
      <c r="E233" s="167" t="s">
        <v>1</v>
      </c>
      <c r="F233" s="162" t="s">
        <v>308</v>
      </c>
      <c r="H233" s="163">
        <v>44.07</v>
      </c>
      <c r="L233" s="160"/>
      <c r="M233" s="164"/>
      <c r="N233" s="165"/>
      <c r="O233" s="165"/>
      <c r="P233" s="165"/>
      <c r="Q233" s="165"/>
      <c r="R233" s="165"/>
      <c r="S233" s="165"/>
      <c r="T233" s="166"/>
      <c r="AT233" s="167" t="s">
        <v>133</v>
      </c>
      <c r="AU233" s="167" t="s">
        <v>126</v>
      </c>
      <c r="AV233" s="13" t="s">
        <v>126</v>
      </c>
      <c r="AW233" s="13" t="s">
        <v>27</v>
      </c>
      <c r="AX233" s="13" t="s">
        <v>71</v>
      </c>
      <c r="AY233" s="167" t="s">
        <v>118</v>
      </c>
    </row>
    <row r="234" spans="1:65" s="14" customFormat="1" ht="11.25">
      <c r="B234" s="168"/>
      <c r="D234" s="161" t="s">
        <v>133</v>
      </c>
      <c r="E234" s="169" t="s">
        <v>1</v>
      </c>
      <c r="F234" s="170" t="s">
        <v>156</v>
      </c>
      <c r="H234" s="171">
        <v>121.25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133</v>
      </c>
      <c r="AU234" s="169" t="s">
        <v>126</v>
      </c>
      <c r="AV234" s="14" t="s">
        <v>125</v>
      </c>
      <c r="AW234" s="14" t="s">
        <v>27</v>
      </c>
      <c r="AX234" s="14" t="s">
        <v>79</v>
      </c>
      <c r="AY234" s="169" t="s">
        <v>118</v>
      </c>
    </row>
    <row r="235" spans="1:65" s="2" customFormat="1" ht="36" customHeight="1">
      <c r="A235" s="29"/>
      <c r="B235" s="137"/>
      <c r="C235" s="138" t="s">
        <v>309</v>
      </c>
      <c r="D235" s="138" t="s">
        <v>121</v>
      </c>
      <c r="E235" s="139" t="s">
        <v>310</v>
      </c>
      <c r="F235" s="140" t="s">
        <v>311</v>
      </c>
      <c r="G235" s="141" t="s">
        <v>146</v>
      </c>
      <c r="H235" s="142">
        <v>106.43</v>
      </c>
      <c r="I235" s="142"/>
      <c r="J235" s="142">
        <f>ROUND(I235*H235,3)</f>
        <v>0</v>
      </c>
      <c r="K235" s="143"/>
      <c r="L235" s="30"/>
      <c r="M235" s="144" t="s">
        <v>1</v>
      </c>
      <c r="N235" s="145" t="s">
        <v>37</v>
      </c>
      <c r="O235" s="146">
        <v>0.55300000000000005</v>
      </c>
      <c r="P235" s="146">
        <f>O235*H235</f>
        <v>58.855790000000006</v>
      </c>
      <c r="Q235" s="146">
        <v>0</v>
      </c>
      <c r="R235" s="146">
        <f>Q235*H235</f>
        <v>0</v>
      </c>
      <c r="S235" s="146">
        <v>6.8000000000000005E-2</v>
      </c>
      <c r="T235" s="147">
        <f>S235*H235</f>
        <v>7.2372400000000008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8" t="s">
        <v>125</v>
      </c>
      <c r="AT235" s="148" t="s">
        <v>121</v>
      </c>
      <c r="AU235" s="148" t="s">
        <v>126</v>
      </c>
      <c r="AY235" s="17" t="s">
        <v>118</v>
      </c>
      <c r="BE235" s="149">
        <f>IF(N235="základná",J235,0)</f>
        <v>0</v>
      </c>
      <c r="BF235" s="149">
        <f>IF(N235="znížená",J235,0)</f>
        <v>0</v>
      </c>
      <c r="BG235" s="149">
        <f>IF(N235="zákl. prenesená",J235,0)</f>
        <v>0</v>
      </c>
      <c r="BH235" s="149">
        <f>IF(N235="zníž. prenesená",J235,0)</f>
        <v>0</v>
      </c>
      <c r="BI235" s="149">
        <f>IF(N235="nulová",J235,0)</f>
        <v>0</v>
      </c>
      <c r="BJ235" s="17" t="s">
        <v>126</v>
      </c>
      <c r="BK235" s="150">
        <f>ROUND(I235*H235,3)</f>
        <v>0</v>
      </c>
      <c r="BL235" s="17" t="s">
        <v>125</v>
      </c>
      <c r="BM235" s="148" t="s">
        <v>312</v>
      </c>
    </row>
    <row r="236" spans="1:65" s="13" customFormat="1" ht="11.25">
      <c r="B236" s="160"/>
      <c r="D236" s="161" t="s">
        <v>133</v>
      </c>
      <c r="E236" s="167" t="s">
        <v>1</v>
      </c>
      <c r="F236" s="162" t="s">
        <v>313</v>
      </c>
      <c r="H236" s="163">
        <v>63.83</v>
      </c>
      <c r="L236" s="160"/>
      <c r="M236" s="164"/>
      <c r="N236" s="165"/>
      <c r="O236" s="165"/>
      <c r="P236" s="165"/>
      <c r="Q236" s="165"/>
      <c r="R236" s="165"/>
      <c r="S236" s="165"/>
      <c r="T236" s="166"/>
      <c r="AT236" s="167" t="s">
        <v>133</v>
      </c>
      <c r="AU236" s="167" t="s">
        <v>126</v>
      </c>
      <c r="AV236" s="13" t="s">
        <v>126</v>
      </c>
      <c r="AW236" s="13" t="s">
        <v>27</v>
      </c>
      <c r="AX236" s="13" t="s">
        <v>71</v>
      </c>
      <c r="AY236" s="167" t="s">
        <v>118</v>
      </c>
    </row>
    <row r="237" spans="1:65" s="15" customFormat="1" ht="11.25">
      <c r="B237" s="175"/>
      <c r="D237" s="161" t="s">
        <v>133</v>
      </c>
      <c r="E237" s="176" t="s">
        <v>1</v>
      </c>
      <c r="F237" s="177" t="s">
        <v>186</v>
      </c>
      <c r="H237" s="176" t="s">
        <v>1</v>
      </c>
      <c r="L237" s="175"/>
      <c r="M237" s="178"/>
      <c r="N237" s="179"/>
      <c r="O237" s="179"/>
      <c r="P237" s="179"/>
      <c r="Q237" s="179"/>
      <c r="R237" s="179"/>
      <c r="S237" s="179"/>
      <c r="T237" s="180"/>
      <c r="AT237" s="176" t="s">
        <v>133</v>
      </c>
      <c r="AU237" s="176" t="s">
        <v>126</v>
      </c>
      <c r="AV237" s="15" t="s">
        <v>79</v>
      </c>
      <c r="AW237" s="15" t="s">
        <v>27</v>
      </c>
      <c r="AX237" s="15" t="s">
        <v>71</v>
      </c>
      <c r="AY237" s="176" t="s">
        <v>118</v>
      </c>
    </row>
    <row r="238" spans="1:65" s="13" customFormat="1" ht="11.25">
      <c r="B238" s="160"/>
      <c r="D238" s="161" t="s">
        <v>133</v>
      </c>
      <c r="E238" s="167" t="s">
        <v>1</v>
      </c>
      <c r="F238" s="162" t="s">
        <v>314</v>
      </c>
      <c r="H238" s="163">
        <v>42.6</v>
      </c>
      <c r="L238" s="160"/>
      <c r="M238" s="164"/>
      <c r="N238" s="165"/>
      <c r="O238" s="165"/>
      <c r="P238" s="165"/>
      <c r="Q238" s="165"/>
      <c r="R238" s="165"/>
      <c r="S238" s="165"/>
      <c r="T238" s="166"/>
      <c r="AT238" s="167" t="s">
        <v>133</v>
      </c>
      <c r="AU238" s="167" t="s">
        <v>126</v>
      </c>
      <c r="AV238" s="13" t="s">
        <v>126</v>
      </c>
      <c r="AW238" s="13" t="s">
        <v>27</v>
      </c>
      <c r="AX238" s="13" t="s">
        <v>71</v>
      </c>
      <c r="AY238" s="167" t="s">
        <v>118</v>
      </c>
    </row>
    <row r="239" spans="1:65" s="14" customFormat="1" ht="11.25">
      <c r="B239" s="168"/>
      <c r="D239" s="161" t="s">
        <v>133</v>
      </c>
      <c r="E239" s="169" t="s">
        <v>1</v>
      </c>
      <c r="F239" s="170" t="s">
        <v>156</v>
      </c>
      <c r="H239" s="171">
        <v>106.43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133</v>
      </c>
      <c r="AU239" s="169" t="s">
        <v>126</v>
      </c>
      <c r="AV239" s="14" t="s">
        <v>125</v>
      </c>
      <c r="AW239" s="14" t="s">
        <v>27</v>
      </c>
      <c r="AX239" s="14" t="s">
        <v>79</v>
      </c>
      <c r="AY239" s="169" t="s">
        <v>118</v>
      </c>
    </row>
    <row r="240" spans="1:65" s="2" customFormat="1" ht="24" customHeight="1">
      <c r="A240" s="29"/>
      <c r="B240" s="137"/>
      <c r="C240" s="138" t="s">
        <v>315</v>
      </c>
      <c r="D240" s="138" t="s">
        <v>121</v>
      </c>
      <c r="E240" s="139" t="s">
        <v>316</v>
      </c>
      <c r="F240" s="140" t="s">
        <v>317</v>
      </c>
      <c r="G240" s="141" t="s">
        <v>318</v>
      </c>
      <c r="H240" s="142">
        <v>28.24</v>
      </c>
      <c r="I240" s="142"/>
      <c r="J240" s="142">
        <f>ROUND(I240*H240,3)</f>
        <v>0</v>
      </c>
      <c r="K240" s="143"/>
      <c r="L240" s="30"/>
      <c r="M240" s="144" t="s">
        <v>1</v>
      </c>
      <c r="N240" s="145" t="s">
        <v>37</v>
      </c>
      <c r="O240" s="146">
        <v>0.88200000000000001</v>
      </c>
      <c r="P240" s="146">
        <f>O240*H240</f>
        <v>24.907679999999999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8" t="s">
        <v>125</v>
      </c>
      <c r="AT240" s="148" t="s">
        <v>121</v>
      </c>
      <c r="AU240" s="148" t="s">
        <v>126</v>
      </c>
      <c r="AY240" s="17" t="s">
        <v>118</v>
      </c>
      <c r="BE240" s="149">
        <f>IF(N240="základná",J240,0)</f>
        <v>0</v>
      </c>
      <c r="BF240" s="149">
        <f>IF(N240="znížená",J240,0)</f>
        <v>0</v>
      </c>
      <c r="BG240" s="149">
        <f>IF(N240="zákl. prenesená",J240,0)</f>
        <v>0</v>
      </c>
      <c r="BH240" s="149">
        <f>IF(N240="zníž. prenesená",J240,0)</f>
        <v>0</v>
      </c>
      <c r="BI240" s="149">
        <f>IF(N240="nulová",J240,0)</f>
        <v>0</v>
      </c>
      <c r="BJ240" s="17" t="s">
        <v>126</v>
      </c>
      <c r="BK240" s="150">
        <f>ROUND(I240*H240,3)</f>
        <v>0</v>
      </c>
      <c r="BL240" s="17" t="s">
        <v>125</v>
      </c>
      <c r="BM240" s="148" t="s">
        <v>319</v>
      </c>
    </row>
    <row r="241" spans="1:65" s="2" customFormat="1" ht="16.5" customHeight="1">
      <c r="A241" s="29"/>
      <c r="B241" s="137"/>
      <c r="C241" s="138" t="s">
        <v>320</v>
      </c>
      <c r="D241" s="138" t="s">
        <v>121</v>
      </c>
      <c r="E241" s="139" t="s">
        <v>321</v>
      </c>
      <c r="F241" s="140" t="s">
        <v>322</v>
      </c>
      <c r="G241" s="141" t="s">
        <v>318</v>
      </c>
      <c r="H241" s="142">
        <v>28.24</v>
      </c>
      <c r="I241" s="142"/>
      <c r="J241" s="142">
        <f>ROUND(I241*H241,3)</f>
        <v>0</v>
      </c>
      <c r="K241" s="143"/>
      <c r="L241" s="30"/>
      <c r="M241" s="144" t="s">
        <v>1</v>
      </c>
      <c r="N241" s="145" t="s">
        <v>37</v>
      </c>
      <c r="O241" s="146">
        <v>0.59799999999999998</v>
      </c>
      <c r="P241" s="146">
        <f>O241*H241</f>
        <v>16.887519999999999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8" t="s">
        <v>125</v>
      </c>
      <c r="AT241" s="148" t="s">
        <v>121</v>
      </c>
      <c r="AU241" s="148" t="s">
        <v>126</v>
      </c>
      <c r="AY241" s="17" t="s">
        <v>118</v>
      </c>
      <c r="BE241" s="149">
        <f>IF(N241="základná",J241,0)</f>
        <v>0</v>
      </c>
      <c r="BF241" s="149">
        <f>IF(N241="znížená",J241,0)</f>
        <v>0</v>
      </c>
      <c r="BG241" s="149">
        <f>IF(N241="zákl. prenesená",J241,0)</f>
        <v>0</v>
      </c>
      <c r="BH241" s="149">
        <f>IF(N241="zníž. prenesená",J241,0)</f>
        <v>0</v>
      </c>
      <c r="BI241" s="149">
        <f>IF(N241="nulová",J241,0)</f>
        <v>0</v>
      </c>
      <c r="BJ241" s="17" t="s">
        <v>126</v>
      </c>
      <c r="BK241" s="150">
        <f>ROUND(I241*H241,3)</f>
        <v>0</v>
      </c>
      <c r="BL241" s="17" t="s">
        <v>125</v>
      </c>
      <c r="BM241" s="148" t="s">
        <v>323</v>
      </c>
    </row>
    <row r="242" spans="1:65" s="2" customFormat="1" ht="24" customHeight="1">
      <c r="A242" s="29"/>
      <c r="B242" s="137"/>
      <c r="C242" s="138" t="s">
        <v>324</v>
      </c>
      <c r="D242" s="138" t="s">
        <v>121</v>
      </c>
      <c r="E242" s="139" t="s">
        <v>325</v>
      </c>
      <c r="F242" s="140" t="s">
        <v>326</v>
      </c>
      <c r="G242" s="141" t="s">
        <v>318</v>
      </c>
      <c r="H242" s="142">
        <v>847.2</v>
      </c>
      <c r="I242" s="142"/>
      <c r="J242" s="142">
        <f>ROUND(I242*H242,3)</f>
        <v>0</v>
      </c>
      <c r="K242" s="143"/>
      <c r="L242" s="30"/>
      <c r="M242" s="144" t="s">
        <v>1</v>
      </c>
      <c r="N242" s="145" t="s">
        <v>37</v>
      </c>
      <c r="O242" s="146">
        <v>7.0000000000000001E-3</v>
      </c>
      <c r="P242" s="146">
        <f>O242*H242</f>
        <v>5.9304000000000006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8" t="s">
        <v>125</v>
      </c>
      <c r="AT242" s="148" t="s">
        <v>121</v>
      </c>
      <c r="AU242" s="148" t="s">
        <v>126</v>
      </c>
      <c r="AY242" s="17" t="s">
        <v>118</v>
      </c>
      <c r="BE242" s="149">
        <f>IF(N242="základná",J242,0)</f>
        <v>0</v>
      </c>
      <c r="BF242" s="149">
        <f>IF(N242="znížená",J242,0)</f>
        <v>0</v>
      </c>
      <c r="BG242" s="149">
        <f>IF(N242="zákl. prenesená",J242,0)</f>
        <v>0</v>
      </c>
      <c r="BH242" s="149">
        <f>IF(N242="zníž. prenesená",J242,0)</f>
        <v>0</v>
      </c>
      <c r="BI242" s="149">
        <f>IF(N242="nulová",J242,0)</f>
        <v>0</v>
      </c>
      <c r="BJ242" s="17" t="s">
        <v>126</v>
      </c>
      <c r="BK242" s="150">
        <f>ROUND(I242*H242,3)</f>
        <v>0</v>
      </c>
      <c r="BL242" s="17" t="s">
        <v>125</v>
      </c>
      <c r="BM242" s="148" t="s">
        <v>327</v>
      </c>
    </row>
    <row r="243" spans="1:65" s="13" customFormat="1" ht="11.25">
      <c r="B243" s="160"/>
      <c r="D243" s="161" t="s">
        <v>133</v>
      </c>
      <c r="F243" s="162" t="s">
        <v>328</v>
      </c>
      <c r="H243" s="163">
        <v>847.2</v>
      </c>
      <c r="L243" s="160"/>
      <c r="M243" s="164"/>
      <c r="N243" s="165"/>
      <c r="O243" s="165"/>
      <c r="P243" s="165"/>
      <c r="Q243" s="165"/>
      <c r="R243" s="165"/>
      <c r="S243" s="165"/>
      <c r="T243" s="166"/>
      <c r="AT243" s="167" t="s">
        <v>133</v>
      </c>
      <c r="AU243" s="167" t="s">
        <v>126</v>
      </c>
      <c r="AV243" s="13" t="s">
        <v>126</v>
      </c>
      <c r="AW243" s="13" t="s">
        <v>3</v>
      </c>
      <c r="AX243" s="13" t="s">
        <v>79</v>
      </c>
      <c r="AY243" s="167" t="s">
        <v>118</v>
      </c>
    </row>
    <row r="244" spans="1:65" s="2" customFormat="1" ht="24" customHeight="1">
      <c r="A244" s="29"/>
      <c r="B244" s="137"/>
      <c r="C244" s="138" t="s">
        <v>329</v>
      </c>
      <c r="D244" s="138" t="s">
        <v>121</v>
      </c>
      <c r="E244" s="139" t="s">
        <v>330</v>
      </c>
      <c r="F244" s="140" t="s">
        <v>331</v>
      </c>
      <c r="G244" s="141" t="s">
        <v>318</v>
      </c>
      <c r="H244" s="142">
        <v>28.24</v>
      </c>
      <c r="I244" s="142"/>
      <c r="J244" s="142">
        <f>ROUND(I244*H244,3)</f>
        <v>0</v>
      </c>
      <c r="K244" s="143"/>
      <c r="L244" s="30"/>
      <c r="M244" s="144" t="s">
        <v>1</v>
      </c>
      <c r="N244" s="145" t="s">
        <v>37</v>
      </c>
      <c r="O244" s="146">
        <v>0.89</v>
      </c>
      <c r="P244" s="146">
        <f>O244*H244</f>
        <v>25.133599999999998</v>
      </c>
      <c r="Q244" s="146">
        <v>0</v>
      </c>
      <c r="R244" s="146">
        <f>Q244*H244</f>
        <v>0</v>
      </c>
      <c r="S244" s="146">
        <v>0</v>
      </c>
      <c r="T244" s="147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8" t="s">
        <v>125</v>
      </c>
      <c r="AT244" s="148" t="s">
        <v>121</v>
      </c>
      <c r="AU244" s="148" t="s">
        <v>126</v>
      </c>
      <c r="AY244" s="17" t="s">
        <v>118</v>
      </c>
      <c r="BE244" s="149">
        <f>IF(N244="základná",J244,0)</f>
        <v>0</v>
      </c>
      <c r="BF244" s="149">
        <f>IF(N244="znížená",J244,0)</f>
        <v>0</v>
      </c>
      <c r="BG244" s="149">
        <f>IF(N244="zákl. prenesená",J244,0)</f>
        <v>0</v>
      </c>
      <c r="BH244" s="149">
        <f>IF(N244="zníž. prenesená",J244,0)</f>
        <v>0</v>
      </c>
      <c r="BI244" s="149">
        <f>IF(N244="nulová",J244,0)</f>
        <v>0</v>
      </c>
      <c r="BJ244" s="17" t="s">
        <v>126</v>
      </c>
      <c r="BK244" s="150">
        <f>ROUND(I244*H244,3)</f>
        <v>0</v>
      </c>
      <c r="BL244" s="17" t="s">
        <v>125</v>
      </c>
      <c r="BM244" s="148" t="s">
        <v>332</v>
      </c>
    </row>
    <row r="245" spans="1:65" s="2" customFormat="1" ht="24" customHeight="1">
      <c r="A245" s="29"/>
      <c r="B245" s="137"/>
      <c r="C245" s="138" t="s">
        <v>333</v>
      </c>
      <c r="D245" s="138" t="s">
        <v>121</v>
      </c>
      <c r="E245" s="139" t="s">
        <v>334</v>
      </c>
      <c r="F245" s="140" t="s">
        <v>335</v>
      </c>
      <c r="G245" s="141" t="s">
        <v>318</v>
      </c>
      <c r="H245" s="142">
        <v>28.24</v>
      </c>
      <c r="I245" s="142"/>
      <c r="J245" s="142">
        <f>ROUND(I245*H245,3)</f>
        <v>0</v>
      </c>
      <c r="K245" s="143"/>
      <c r="L245" s="30"/>
      <c r="M245" s="144" t="s">
        <v>1</v>
      </c>
      <c r="N245" s="145" t="s">
        <v>37</v>
      </c>
      <c r="O245" s="146">
        <v>0</v>
      </c>
      <c r="P245" s="146">
        <f>O245*H245</f>
        <v>0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8" t="s">
        <v>125</v>
      </c>
      <c r="AT245" s="148" t="s">
        <v>121</v>
      </c>
      <c r="AU245" s="148" t="s">
        <v>126</v>
      </c>
      <c r="AY245" s="17" t="s">
        <v>118</v>
      </c>
      <c r="BE245" s="149">
        <f>IF(N245="základná",J245,0)</f>
        <v>0</v>
      </c>
      <c r="BF245" s="149">
        <f>IF(N245="znížená",J245,0)</f>
        <v>0</v>
      </c>
      <c r="BG245" s="149">
        <f>IF(N245="zákl. prenesená",J245,0)</f>
        <v>0</v>
      </c>
      <c r="BH245" s="149">
        <f>IF(N245="zníž. prenesená",J245,0)</f>
        <v>0</v>
      </c>
      <c r="BI245" s="149">
        <f>IF(N245="nulová",J245,0)</f>
        <v>0</v>
      </c>
      <c r="BJ245" s="17" t="s">
        <v>126</v>
      </c>
      <c r="BK245" s="150">
        <f>ROUND(I245*H245,3)</f>
        <v>0</v>
      </c>
      <c r="BL245" s="17" t="s">
        <v>125</v>
      </c>
      <c r="BM245" s="148" t="s">
        <v>336</v>
      </c>
    </row>
    <row r="246" spans="1:65" s="12" customFormat="1" ht="22.9" customHeight="1">
      <c r="B246" s="125"/>
      <c r="D246" s="126" t="s">
        <v>70</v>
      </c>
      <c r="E246" s="135" t="s">
        <v>337</v>
      </c>
      <c r="F246" s="135" t="s">
        <v>338</v>
      </c>
      <c r="J246" s="136">
        <f>BK246</f>
        <v>0</v>
      </c>
      <c r="L246" s="125"/>
      <c r="M246" s="129"/>
      <c r="N246" s="130"/>
      <c r="O246" s="130"/>
      <c r="P246" s="131">
        <f>P247</f>
        <v>64.877883000000011</v>
      </c>
      <c r="Q246" s="130"/>
      <c r="R246" s="131">
        <f>R247</f>
        <v>0</v>
      </c>
      <c r="S246" s="130"/>
      <c r="T246" s="132">
        <f>T247</f>
        <v>0</v>
      </c>
      <c r="AR246" s="126" t="s">
        <v>79</v>
      </c>
      <c r="AT246" s="133" t="s">
        <v>70</v>
      </c>
      <c r="AU246" s="133" t="s">
        <v>79</v>
      </c>
      <c r="AY246" s="126" t="s">
        <v>118</v>
      </c>
      <c r="BK246" s="134">
        <f>BK247</f>
        <v>0</v>
      </c>
    </row>
    <row r="247" spans="1:65" s="2" customFormat="1" ht="24" customHeight="1">
      <c r="A247" s="29"/>
      <c r="B247" s="137"/>
      <c r="C247" s="138" t="s">
        <v>339</v>
      </c>
      <c r="D247" s="138" t="s">
        <v>121</v>
      </c>
      <c r="E247" s="139" t="s">
        <v>340</v>
      </c>
      <c r="F247" s="140" t="s">
        <v>341</v>
      </c>
      <c r="G247" s="141" t="s">
        <v>318</v>
      </c>
      <c r="H247" s="142">
        <v>26.341000000000001</v>
      </c>
      <c r="I247" s="142"/>
      <c r="J247" s="142">
        <f>ROUND(I247*H247,3)</f>
        <v>0</v>
      </c>
      <c r="K247" s="143"/>
      <c r="L247" s="30"/>
      <c r="M247" s="144" t="s">
        <v>1</v>
      </c>
      <c r="N247" s="145" t="s">
        <v>37</v>
      </c>
      <c r="O247" s="146">
        <v>2.4630000000000001</v>
      </c>
      <c r="P247" s="146">
        <f>O247*H247</f>
        <v>64.877883000000011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8" t="s">
        <v>125</v>
      </c>
      <c r="AT247" s="148" t="s">
        <v>121</v>
      </c>
      <c r="AU247" s="148" t="s">
        <v>126</v>
      </c>
      <c r="AY247" s="17" t="s">
        <v>118</v>
      </c>
      <c r="BE247" s="149">
        <f>IF(N247="základná",J247,0)</f>
        <v>0</v>
      </c>
      <c r="BF247" s="149">
        <f>IF(N247="znížená",J247,0)</f>
        <v>0</v>
      </c>
      <c r="BG247" s="149">
        <f>IF(N247="zákl. prenesená",J247,0)</f>
        <v>0</v>
      </c>
      <c r="BH247" s="149">
        <f>IF(N247="zníž. prenesená",J247,0)</f>
        <v>0</v>
      </c>
      <c r="BI247" s="149">
        <f>IF(N247="nulová",J247,0)</f>
        <v>0</v>
      </c>
      <c r="BJ247" s="17" t="s">
        <v>126</v>
      </c>
      <c r="BK247" s="150">
        <f>ROUND(I247*H247,3)</f>
        <v>0</v>
      </c>
      <c r="BL247" s="17" t="s">
        <v>125</v>
      </c>
      <c r="BM247" s="148" t="s">
        <v>342</v>
      </c>
    </row>
    <row r="248" spans="1:65" s="12" customFormat="1" ht="25.9" customHeight="1">
      <c r="B248" s="125"/>
      <c r="D248" s="126" t="s">
        <v>70</v>
      </c>
      <c r="E248" s="127" t="s">
        <v>343</v>
      </c>
      <c r="F248" s="127" t="s">
        <v>344</v>
      </c>
      <c r="J248" s="128">
        <f>BK248</f>
        <v>0</v>
      </c>
      <c r="L248" s="125"/>
      <c r="M248" s="129"/>
      <c r="N248" s="130"/>
      <c r="O248" s="130"/>
      <c r="P248" s="131">
        <f>P249+P251+P283+P287+P289+P304+P323+P332+P338</f>
        <v>468.70990949999998</v>
      </c>
      <c r="Q248" s="130"/>
      <c r="R248" s="131">
        <f>R249+R251+R283+R287+R289+R304+R323+R332+R338</f>
        <v>8.6553558499999994</v>
      </c>
      <c r="S248" s="130"/>
      <c r="T248" s="132">
        <f>T249+T251+T283+T287+T289+T304+T323+T332+T338</f>
        <v>0.197685</v>
      </c>
      <c r="AR248" s="126" t="s">
        <v>126</v>
      </c>
      <c r="AT248" s="133" t="s">
        <v>70</v>
      </c>
      <c r="AU248" s="133" t="s">
        <v>71</v>
      </c>
      <c r="AY248" s="126" t="s">
        <v>118</v>
      </c>
      <c r="BK248" s="134">
        <f>BK249+BK251+BK283+BK287+BK289+BK304+BK323+BK332+BK338</f>
        <v>0</v>
      </c>
    </row>
    <row r="249" spans="1:65" s="12" customFormat="1" ht="22.9" customHeight="1">
      <c r="B249" s="125"/>
      <c r="D249" s="126" t="s">
        <v>70</v>
      </c>
      <c r="E249" s="135" t="s">
        <v>345</v>
      </c>
      <c r="F249" s="135" t="s">
        <v>346</v>
      </c>
      <c r="J249" s="136">
        <f>BK249</f>
        <v>0</v>
      </c>
      <c r="L249" s="125"/>
      <c r="M249" s="129"/>
      <c r="N249" s="130"/>
      <c r="O249" s="130"/>
      <c r="P249" s="131">
        <f>P250</f>
        <v>0.85448000000000002</v>
      </c>
      <c r="Q249" s="130"/>
      <c r="R249" s="131">
        <f>R250</f>
        <v>5.1279999999999999E-2</v>
      </c>
      <c r="S249" s="130"/>
      <c r="T249" s="132">
        <f>T250</f>
        <v>0</v>
      </c>
      <c r="AR249" s="126" t="s">
        <v>126</v>
      </c>
      <c r="AT249" s="133" t="s">
        <v>70</v>
      </c>
      <c r="AU249" s="133" t="s">
        <v>79</v>
      </c>
      <c r="AY249" s="126" t="s">
        <v>118</v>
      </c>
      <c r="BK249" s="134">
        <f>BK250</f>
        <v>0</v>
      </c>
    </row>
    <row r="250" spans="1:65" s="2" customFormat="1" ht="24" customHeight="1">
      <c r="A250" s="29"/>
      <c r="B250" s="137"/>
      <c r="C250" s="138" t="s">
        <v>347</v>
      </c>
      <c r="D250" s="138" t="s">
        <v>121</v>
      </c>
      <c r="E250" s="139" t="s">
        <v>348</v>
      </c>
      <c r="F250" s="140" t="s">
        <v>349</v>
      </c>
      <c r="G250" s="141" t="s">
        <v>350</v>
      </c>
      <c r="H250" s="142">
        <v>1</v>
      </c>
      <c r="I250" s="142"/>
      <c r="J250" s="142">
        <f>ROUND(I250*H250,3)</f>
        <v>0</v>
      </c>
      <c r="K250" s="143"/>
      <c r="L250" s="30"/>
      <c r="M250" s="144" t="s">
        <v>1</v>
      </c>
      <c r="N250" s="145" t="s">
        <v>37</v>
      </c>
      <c r="O250" s="146">
        <v>0.85448000000000002</v>
      </c>
      <c r="P250" s="146">
        <f>O250*H250</f>
        <v>0.85448000000000002</v>
      </c>
      <c r="Q250" s="146">
        <v>5.1279999999999999E-2</v>
      </c>
      <c r="R250" s="146">
        <f>Q250*H250</f>
        <v>5.1279999999999999E-2</v>
      </c>
      <c r="S250" s="146">
        <v>0</v>
      </c>
      <c r="T250" s="147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8" t="s">
        <v>203</v>
      </c>
      <c r="AT250" s="148" t="s">
        <v>121</v>
      </c>
      <c r="AU250" s="148" t="s">
        <v>126</v>
      </c>
      <c r="AY250" s="17" t="s">
        <v>118</v>
      </c>
      <c r="BE250" s="149">
        <f>IF(N250="základná",J250,0)</f>
        <v>0</v>
      </c>
      <c r="BF250" s="149">
        <f>IF(N250="znížená",J250,0)</f>
        <v>0</v>
      </c>
      <c r="BG250" s="149">
        <f>IF(N250="zákl. prenesená",J250,0)</f>
        <v>0</v>
      </c>
      <c r="BH250" s="149">
        <f>IF(N250="zníž. prenesená",J250,0)</f>
        <v>0</v>
      </c>
      <c r="BI250" s="149">
        <f>IF(N250="nulová",J250,0)</f>
        <v>0</v>
      </c>
      <c r="BJ250" s="17" t="s">
        <v>126</v>
      </c>
      <c r="BK250" s="150">
        <f>ROUND(I250*H250,3)</f>
        <v>0</v>
      </c>
      <c r="BL250" s="17" t="s">
        <v>203</v>
      </c>
      <c r="BM250" s="148" t="s">
        <v>351</v>
      </c>
    </row>
    <row r="251" spans="1:65" s="12" customFormat="1" ht="22.9" customHeight="1">
      <c r="B251" s="125"/>
      <c r="D251" s="126" t="s">
        <v>70</v>
      </c>
      <c r="E251" s="135" t="s">
        <v>352</v>
      </c>
      <c r="F251" s="135" t="s">
        <v>353</v>
      </c>
      <c r="J251" s="136">
        <f>BK251</f>
        <v>0</v>
      </c>
      <c r="L251" s="125"/>
      <c r="M251" s="129"/>
      <c r="N251" s="130"/>
      <c r="O251" s="130"/>
      <c r="P251" s="131">
        <f>SUM(P252:P282)</f>
        <v>34.629307999999995</v>
      </c>
      <c r="Q251" s="130"/>
      <c r="R251" s="131">
        <f>SUM(R252:R282)</f>
        <v>0.21173000000000003</v>
      </c>
      <c r="S251" s="130"/>
      <c r="T251" s="132">
        <f>SUM(T252:T282)</f>
        <v>0.16586000000000001</v>
      </c>
      <c r="AR251" s="126" t="s">
        <v>126</v>
      </c>
      <c r="AT251" s="133" t="s">
        <v>70</v>
      </c>
      <c r="AU251" s="133" t="s">
        <v>79</v>
      </c>
      <c r="AY251" s="126" t="s">
        <v>118</v>
      </c>
      <c r="BK251" s="134">
        <f>SUM(BK252:BK282)</f>
        <v>0</v>
      </c>
    </row>
    <row r="252" spans="1:65" s="2" customFormat="1" ht="24" customHeight="1">
      <c r="A252" s="29"/>
      <c r="B252" s="137"/>
      <c r="C252" s="138" t="s">
        <v>354</v>
      </c>
      <c r="D252" s="138" t="s">
        <v>121</v>
      </c>
      <c r="E252" s="139" t="s">
        <v>355</v>
      </c>
      <c r="F252" s="140" t="s">
        <v>356</v>
      </c>
      <c r="G252" s="141" t="s">
        <v>357</v>
      </c>
      <c r="H252" s="142">
        <v>5</v>
      </c>
      <c r="I252" s="142"/>
      <c r="J252" s="142">
        <f t="shared" ref="J252:J265" si="0">ROUND(I252*H252,3)</f>
        <v>0</v>
      </c>
      <c r="K252" s="143"/>
      <c r="L252" s="30"/>
      <c r="M252" s="144" t="s">
        <v>1</v>
      </c>
      <c r="N252" s="145" t="s">
        <v>37</v>
      </c>
      <c r="O252" s="146">
        <v>0.51800000000000002</v>
      </c>
      <c r="P252" s="146">
        <f t="shared" ref="P252:P265" si="1">O252*H252</f>
        <v>2.59</v>
      </c>
      <c r="Q252" s="146">
        <v>0</v>
      </c>
      <c r="R252" s="146">
        <f t="shared" ref="R252:R265" si="2">Q252*H252</f>
        <v>0</v>
      </c>
      <c r="S252" s="146">
        <v>1.933E-2</v>
      </c>
      <c r="T252" s="147">
        <f t="shared" ref="T252:T265" si="3">S252*H252</f>
        <v>9.665E-2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8" t="s">
        <v>203</v>
      </c>
      <c r="AT252" s="148" t="s">
        <v>121</v>
      </c>
      <c r="AU252" s="148" t="s">
        <v>126</v>
      </c>
      <c r="AY252" s="17" t="s">
        <v>118</v>
      </c>
      <c r="BE252" s="149">
        <f t="shared" ref="BE252:BE265" si="4">IF(N252="základná",J252,0)</f>
        <v>0</v>
      </c>
      <c r="BF252" s="149">
        <f t="shared" ref="BF252:BF265" si="5">IF(N252="znížená",J252,0)</f>
        <v>0</v>
      </c>
      <c r="BG252" s="149">
        <f t="shared" ref="BG252:BG265" si="6">IF(N252="zákl. prenesená",J252,0)</f>
        <v>0</v>
      </c>
      <c r="BH252" s="149">
        <f t="shared" ref="BH252:BH265" si="7">IF(N252="zníž. prenesená",J252,0)</f>
        <v>0</v>
      </c>
      <c r="BI252" s="149">
        <f t="shared" ref="BI252:BI265" si="8">IF(N252="nulová",J252,0)</f>
        <v>0</v>
      </c>
      <c r="BJ252" s="17" t="s">
        <v>126</v>
      </c>
      <c r="BK252" s="150">
        <f t="shared" ref="BK252:BK265" si="9">ROUND(I252*H252,3)</f>
        <v>0</v>
      </c>
      <c r="BL252" s="17" t="s">
        <v>203</v>
      </c>
      <c r="BM252" s="148" t="s">
        <v>358</v>
      </c>
    </row>
    <row r="253" spans="1:65" s="2" customFormat="1" ht="24" customHeight="1">
      <c r="A253" s="29"/>
      <c r="B253" s="137"/>
      <c r="C253" s="138" t="s">
        <v>359</v>
      </c>
      <c r="D253" s="138" t="s">
        <v>121</v>
      </c>
      <c r="E253" s="139" t="s">
        <v>360</v>
      </c>
      <c r="F253" s="140" t="s">
        <v>361</v>
      </c>
      <c r="G253" s="141" t="s">
        <v>124</v>
      </c>
      <c r="H253" s="142">
        <v>5</v>
      </c>
      <c r="I253" s="142"/>
      <c r="J253" s="142">
        <f t="shared" si="0"/>
        <v>0</v>
      </c>
      <c r="K253" s="143"/>
      <c r="L253" s="30"/>
      <c r="M253" s="144" t="s">
        <v>1</v>
      </c>
      <c r="N253" s="145" t="s">
        <v>37</v>
      </c>
      <c r="O253" s="146">
        <v>0.92030999999999996</v>
      </c>
      <c r="P253" s="146">
        <f t="shared" si="1"/>
        <v>4.6015499999999996</v>
      </c>
      <c r="Q253" s="146">
        <v>7.2000000000000005E-4</v>
      </c>
      <c r="R253" s="146">
        <f t="shared" si="2"/>
        <v>3.6000000000000003E-3</v>
      </c>
      <c r="S253" s="146">
        <v>0</v>
      </c>
      <c r="T253" s="147">
        <f t="shared" si="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8" t="s">
        <v>203</v>
      </c>
      <c r="AT253" s="148" t="s">
        <v>121</v>
      </c>
      <c r="AU253" s="148" t="s">
        <v>126</v>
      </c>
      <c r="AY253" s="17" t="s">
        <v>118</v>
      </c>
      <c r="BE253" s="149">
        <f t="shared" si="4"/>
        <v>0</v>
      </c>
      <c r="BF253" s="149">
        <f t="shared" si="5"/>
        <v>0</v>
      </c>
      <c r="BG253" s="149">
        <f t="shared" si="6"/>
        <v>0</v>
      </c>
      <c r="BH253" s="149">
        <f t="shared" si="7"/>
        <v>0</v>
      </c>
      <c r="BI253" s="149">
        <f t="shared" si="8"/>
        <v>0</v>
      </c>
      <c r="BJ253" s="17" t="s">
        <v>126</v>
      </c>
      <c r="BK253" s="150">
        <f t="shared" si="9"/>
        <v>0</v>
      </c>
      <c r="BL253" s="17" t="s">
        <v>203</v>
      </c>
      <c r="BM253" s="148" t="s">
        <v>362</v>
      </c>
    </row>
    <row r="254" spans="1:65" s="2" customFormat="1" ht="36" customHeight="1">
      <c r="A254" s="29"/>
      <c r="B254" s="137"/>
      <c r="C254" s="151" t="s">
        <v>363</v>
      </c>
      <c r="D254" s="151" t="s">
        <v>128</v>
      </c>
      <c r="E254" s="152" t="s">
        <v>364</v>
      </c>
      <c r="F254" s="153" t="s">
        <v>365</v>
      </c>
      <c r="G254" s="154" t="s">
        <v>124</v>
      </c>
      <c r="H254" s="155">
        <v>5</v>
      </c>
      <c r="I254" s="155"/>
      <c r="J254" s="155">
        <f t="shared" si="0"/>
        <v>0</v>
      </c>
      <c r="K254" s="156"/>
      <c r="L254" s="157"/>
      <c r="M254" s="158" t="s">
        <v>1</v>
      </c>
      <c r="N254" s="159" t="s">
        <v>37</v>
      </c>
      <c r="O254" s="146">
        <v>0</v>
      </c>
      <c r="P254" s="146">
        <f t="shared" si="1"/>
        <v>0</v>
      </c>
      <c r="Q254" s="146">
        <v>2.4500000000000001E-2</v>
      </c>
      <c r="R254" s="146">
        <f t="shared" si="2"/>
        <v>0.1225</v>
      </c>
      <c r="S254" s="146">
        <v>0</v>
      </c>
      <c r="T254" s="147">
        <f t="shared" si="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8" t="s">
        <v>277</v>
      </c>
      <c r="AT254" s="148" t="s">
        <v>128</v>
      </c>
      <c r="AU254" s="148" t="s">
        <v>126</v>
      </c>
      <c r="AY254" s="17" t="s">
        <v>118</v>
      </c>
      <c r="BE254" s="149">
        <f t="shared" si="4"/>
        <v>0</v>
      </c>
      <c r="BF254" s="149">
        <f t="shared" si="5"/>
        <v>0</v>
      </c>
      <c r="BG254" s="149">
        <f t="shared" si="6"/>
        <v>0</v>
      </c>
      <c r="BH254" s="149">
        <f t="shared" si="7"/>
        <v>0</v>
      </c>
      <c r="BI254" s="149">
        <f t="shared" si="8"/>
        <v>0</v>
      </c>
      <c r="BJ254" s="17" t="s">
        <v>126</v>
      </c>
      <c r="BK254" s="150">
        <f t="shared" si="9"/>
        <v>0</v>
      </c>
      <c r="BL254" s="17" t="s">
        <v>203</v>
      </c>
      <c r="BM254" s="148" t="s">
        <v>366</v>
      </c>
    </row>
    <row r="255" spans="1:65" s="2" customFormat="1" ht="16.5" customHeight="1">
      <c r="A255" s="29"/>
      <c r="B255" s="137"/>
      <c r="C255" s="138" t="s">
        <v>367</v>
      </c>
      <c r="D255" s="138" t="s">
        <v>121</v>
      </c>
      <c r="E255" s="139" t="s">
        <v>368</v>
      </c>
      <c r="F255" s="140" t="s">
        <v>369</v>
      </c>
      <c r="G255" s="141" t="s">
        <v>357</v>
      </c>
      <c r="H255" s="142">
        <v>3</v>
      </c>
      <c r="I255" s="142"/>
      <c r="J255" s="142">
        <f t="shared" si="0"/>
        <v>0</v>
      </c>
      <c r="K255" s="143"/>
      <c r="L255" s="30"/>
      <c r="M255" s="144" t="s">
        <v>1</v>
      </c>
      <c r="N255" s="145" t="s">
        <v>37</v>
      </c>
      <c r="O255" s="146">
        <v>0.91703000000000001</v>
      </c>
      <c r="P255" s="146">
        <f t="shared" si="1"/>
        <v>2.75109</v>
      </c>
      <c r="Q255" s="146">
        <v>2.9999999999999997E-4</v>
      </c>
      <c r="R255" s="146">
        <f t="shared" si="2"/>
        <v>8.9999999999999998E-4</v>
      </c>
      <c r="S255" s="146">
        <v>0</v>
      </c>
      <c r="T255" s="147">
        <f t="shared" si="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8" t="s">
        <v>203</v>
      </c>
      <c r="AT255" s="148" t="s">
        <v>121</v>
      </c>
      <c r="AU255" s="148" t="s">
        <v>126</v>
      </c>
      <c r="AY255" s="17" t="s">
        <v>118</v>
      </c>
      <c r="BE255" s="149">
        <f t="shared" si="4"/>
        <v>0</v>
      </c>
      <c r="BF255" s="149">
        <f t="shared" si="5"/>
        <v>0</v>
      </c>
      <c r="BG255" s="149">
        <f t="shared" si="6"/>
        <v>0</v>
      </c>
      <c r="BH255" s="149">
        <f t="shared" si="7"/>
        <v>0</v>
      </c>
      <c r="BI255" s="149">
        <f t="shared" si="8"/>
        <v>0</v>
      </c>
      <c r="BJ255" s="17" t="s">
        <v>126</v>
      </c>
      <c r="BK255" s="150">
        <f t="shared" si="9"/>
        <v>0</v>
      </c>
      <c r="BL255" s="17" t="s">
        <v>203</v>
      </c>
      <c r="BM255" s="148" t="s">
        <v>370</v>
      </c>
    </row>
    <row r="256" spans="1:65" s="2" customFormat="1" ht="16.5" customHeight="1">
      <c r="A256" s="29"/>
      <c r="B256" s="137"/>
      <c r="C256" s="138" t="s">
        <v>371</v>
      </c>
      <c r="D256" s="138" t="s">
        <v>121</v>
      </c>
      <c r="E256" s="139" t="s">
        <v>372</v>
      </c>
      <c r="F256" s="140" t="s">
        <v>373</v>
      </c>
      <c r="G256" s="141" t="s">
        <v>357</v>
      </c>
      <c r="H256" s="142">
        <v>3</v>
      </c>
      <c r="I256" s="142"/>
      <c r="J256" s="142">
        <f t="shared" si="0"/>
        <v>0</v>
      </c>
      <c r="K256" s="143"/>
      <c r="L256" s="30"/>
      <c r="M256" s="144" t="s">
        <v>1</v>
      </c>
      <c r="N256" s="145" t="s">
        <v>37</v>
      </c>
      <c r="O256" s="146">
        <v>0.91703000000000001</v>
      </c>
      <c r="P256" s="146">
        <f t="shared" si="1"/>
        <v>2.75109</v>
      </c>
      <c r="Q256" s="146">
        <v>2.9999999999999997E-4</v>
      </c>
      <c r="R256" s="146">
        <f t="shared" si="2"/>
        <v>8.9999999999999998E-4</v>
      </c>
      <c r="S256" s="146">
        <v>0</v>
      </c>
      <c r="T256" s="147">
        <f t="shared" si="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48" t="s">
        <v>203</v>
      </c>
      <c r="AT256" s="148" t="s">
        <v>121</v>
      </c>
      <c r="AU256" s="148" t="s">
        <v>126</v>
      </c>
      <c r="AY256" s="17" t="s">
        <v>118</v>
      </c>
      <c r="BE256" s="149">
        <f t="shared" si="4"/>
        <v>0</v>
      </c>
      <c r="BF256" s="149">
        <f t="shared" si="5"/>
        <v>0</v>
      </c>
      <c r="BG256" s="149">
        <f t="shared" si="6"/>
        <v>0</v>
      </c>
      <c r="BH256" s="149">
        <f t="shared" si="7"/>
        <v>0</v>
      </c>
      <c r="BI256" s="149">
        <f t="shared" si="8"/>
        <v>0</v>
      </c>
      <c r="BJ256" s="17" t="s">
        <v>126</v>
      </c>
      <c r="BK256" s="150">
        <f t="shared" si="9"/>
        <v>0</v>
      </c>
      <c r="BL256" s="17" t="s">
        <v>203</v>
      </c>
      <c r="BM256" s="148" t="s">
        <v>374</v>
      </c>
    </row>
    <row r="257" spans="1:65" s="2" customFormat="1" ht="24" customHeight="1">
      <c r="A257" s="29"/>
      <c r="B257" s="137"/>
      <c r="C257" s="138" t="s">
        <v>375</v>
      </c>
      <c r="D257" s="138" t="s">
        <v>121</v>
      </c>
      <c r="E257" s="139" t="s">
        <v>376</v>
      </c>
      <c r="F257" s="140" t="s">
        <v>377</v>
      </c>
      <c r="G257" s="141" t="s">
        <v>357</v>
      </c>
      <c r="H257" s="142">
        <v>3</v>
      </c>
      <c r="I257" s="142"/>
      <c r="J257" s="142">
        <f t="shared" si="0"/>
        <v>0</v>
      </c>
      <c r="K257" s="143"/>
      <c r="L257" s="30"/>
      <c r="M257" s="144" t="s">
        <v>1</v>
      </c>
      <c r="N257" s="145" t="s">
        <v>37</v>
      </c>
      <c r="O257" s="146">
        <v>0.93600000000000005</v>
      </c>
      <c r="P257" s="146">
        <f t="shared" si="1"/>
        <v>2.8080000000000003</v>
      </c>
      <c r="Q257" s="146">
        <v>0</v>
      </c>
      <c r="R257" s="146">
        <f t="shared" si="2"/>
        <v>0</v>
      </c>
      <c r="S257" s="146">
        <v>0</v>
      </c>
      <c r="T257" s="147">
        <f t="shared" si="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48" t="s">
        <v>203</v>
      </c>
      <c r="AT257" s="148" t="s">
        <v>121</v>
      </c>
      <c r="AU257" s="148" t="s">
        <v>126</v>
      </c>
      <c r="AY257" s="17" t="s">
        <v>118</v>
      </c>
      <c r="BE257" s="149">
        <f t="shared" si="4"/>
        <v>0</v>
      </c>
      <c r="BF257" s="149">
        <f t="shared" si="5"/>
        <v>0</v>
      </c>
      <c r="BG257" s="149">
        <f t="shared" si="6"/>
        <v>0</v>
      </c>
      <c r="BH257" s="149">
        <f t="shared" si="7"/>
        <v>0</v>
      </c>
      <c r="BI257" s="149">
        <f t="shared" si="8"/>
        <v>0</v>
      </c>
      <c r="BJ257" s="17" t="s">
        <v>126</v>
      </c>
      <c r="BK257" s="150">
        <f t="shared" si="9"/>
        <v>0</v>
      </c>
      <c r="BL257" s="17" t="s">
        <v>203</v>
      </c>
      <c r="BM257" s="148" t="s">
        <v>378</v>
      </c>
    </row>
    <row r="258" spans="1:65" s="2" customFormat="1" ht="24" customHeight="1">
      <c r="A258" s="29"/>
      <c r="B258" s="137"/>
      <c r="C258" s="138" t="s">
        <v>379</v>
      </c>
      <c r="D258" s="138" t="s">
        <v>121</v>
      </c>
      <c r="E258" s="139" t="s">
        <v>380</v>
      </c>
      <c r="F258" s="140" t="s">
        <v>381</v>
      </c>
      <c r="G258" s="141" t="s">
        <v>357</v>
      </c>
      <c r="H258" s="142">
        <v>2</v>
      </c>
      <c r="I258" s="142"/>
      <c r="J258" s="142">
        <f t="shared" si="0"/>
        <v>0</v>
      </c>
      <c r="K258" s="143"/>
      <c r="L258" s="30"/>
      <c r="M258" s="144" t="s">
        <v>1</v>
      </c>
      <c r="N258" s="145" t="s">
        <v>37</v>
      </c>
      <c r="O258" s="146">
        <v>0.34200000000000003</v>
      </c>
      <c r="P258" s="146">
        <f t="shared" si="1"/>
        <v>0.68400000000000005</v>
      </c>
      <c r="Q258" s="146">
        <v>0</v>
      </c>
      <c r="R258" s="146">
        <f t="shared" si="2"/>
        <v>0</v>
      </c>
      <c r="S258" s="146">
        <v>1.9460000000000002E-2</v>
      </c>
      <c r="T258" s="147">
        <f t="shared" si="3"/>
        <v>3.8920000000000003E-2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48" t="s">
        <v>203</v>
      </c>
      <c r="AT258" s="148" t="s">
        <v>121</v>
      </c>
      <c r="AU258" s="148" t="s">
        <v>126</v>
      </c>
      <c r="AY258" s="17" t="s">
        <v>118</v>
      </c>
      <c r="BE258" s="149">
        <f t="shared" si="4"/>
        <v>0</v>
      </c>
      <c r="BF258" s="149">
        <f t="shared" si="5"/>
        <v>0</v>
      </c>
      <c r="BG258" s="149">
        <f t="shared" si="6"/>
        <v>0</v>
      </c>
      <c r="BH258" s="149">
        <f t="shared" si="7"/>
        <v>0</v>
      </c>
      <c r="BI258" s="149">
        <f t="shared" si="8"/>
        <v>0</v>
      </c>
      <c r="BJ258" s="17" t="s">
        <v>126</v>
      </c>
      <c r="BK258" s="150">
        <f t="shared" si="9"/>
        <v>0</v>
      </c>
      <c r="BL258" s="17" t="s">
        <v>203</v>
      </c>
      <c r="BM258" s="148" t="s">
        <v>382</v>
      </c>
    </row>
    <row r="259" spans="1:65" s="2" customFormat="1" ht="24" customHeight="1">
      <c r="A259" s="29"/>
      <c r="B259" s="137"/>
      <c r="C259" s="138" t="s">
        <v>383</v>
      </c>
      <c r="D259" s="138" t="s">
        <v>121</v>
      </c>
      <c r="E259" s="139" t="s">
        <v>384</v>
      </c>
      <c r="F259" s="140" t="s">
        <v>385</v>
      </c>
      <c r="G259" s="141" t="s">
        <v>124</v>
      </c>
      <c r="H259" s="142">
        <v>3</v>
      </c>
      <c r="I259" s="142"/>
      <c r="J259" s="142">
        <f t="shared" si="0"/>
        <v>0</v>
      </c>
      <c r="K259" s="143"/>
      <c r="L259" s="30"/>
      <c r="M259" s="144" t="s">
        <v>1</v>
      </c>
      <c r="N259" s="145" t="s">
        <v>37</v>
      </c>
      <c r="O259" s="146">
        <v>1.2047699999999999</v>
      </c>
      <c r="P259" s="146">
        <f t="shared" si="1"/>
        <v>3.6143099999999997</v>
      </c>
      <c r="Q259" s="146">
        <v>2.3E-3</v>
      </c>
      <c r="R259" s="146">
        <f t="shared" si="2"/>
        <v>6.8999999999999999E-3</v>
      </c>
      <c r="S259" s="146">
        <v>0</v>
      </c>
      <c r="T259" s="147">
        <f t="shared" si="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48" t="s">
        <v>203</v>
      </c>
      <c r="AT259" s="148" t="s">
        <v>121</v>
      </c>
      <c r="AU259" s="148" t="s">
        <v>126</v>
      </c>
      <c r="AY259" s="17" t="s">
        <v>118</v>
      </c>
      <c r="BE259" s="149">
        <f t="shared" si="4"/>
        <v>0</v>
      </c>
      <c r="BF259" s="149">
        <f t="shared" si="5"/>
        <v>0</v>
      </c>
      <c r="BG259" s="149">
        <f t="shared" si="6"/>
        <v>0</v>
      </c>
      <c r="BH259" s="149">
        <f t="shared" si="7"/>
        <v>0</v>
      </c>
      <c r="BI259" s="149">
        <f t="shared" si="8"/>
        <v>0</v>
      </c>
      <c r="BJ259" s="17" t="s">
        <v>126</v>
      </c>
      <c r="BK259" s="150">
        <f t="shared" si="9"/>
        <v>0</v>
      </c>
      <c r="BL259" s="17" t="s">
        <v>203</v>
      </c>
      <c r="BM259" s="148" t="s">
        <v>386</v>
      </c>
    </row>
    <row r="260" spans="1:65" s="2" customFormat="1" ht="24" customHeight="1">
      <c r="A260" s="29"/>
      <c r="B260" s="137"/>
      <c r="C260" s="151" t="s">
        <v>387</v>
      </c>
      <c r="D260" s="151" t="s">
        <v>128</v>
      </c>
      <c r="E260" s="152" t="s">
        <v>388</v>
      </c>
      <c r="F260" s="153" t="s">
        <v>389</v>
      </c>
      <c r="G260" s="154" t="s">
        <v>124</v>
      </c>
      <c r="H260" s="155">
        <v>3</v>
      </c>
      <c r="I260" s="155"/>
      <c r="J260" s="155">
        <f t="shared" si="0"/>
        <v>0</v>
      </c>
      <c r="K260" s="156"/>
      <c r="L260" s="157"/>
      <c r="M260" s="158" t="s">
        <v>1</v>
      </c>
      <c r="N260" s="159" t="s">
        <v>37</v>
      </c>
      <c r="O260" s="146">
        <v>0</v>
      </c>
      <c r="P260" s="146">
        <f t="shared" si="1"/>
        <v>0</v>
      </c>
      <c r="Q260" s="146">
        <v>1.84E-2</v>
      </c>
      <c r="R260" s="146">
        <f t="shared" si="2"/>
        <v>5.5199999999999999E-2</v>
      </c>
      <c r="S260" s="146">
        <v>0</v>
      </c>
      <c r="T260" s="147">
        <f t="shared" si="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48" t="s">
        <v>277</v>
      </c>
      <c r="AT260" s="148" t="s">
        <v>128</v>
      </c>
      <c r="AU260" s="148" t="s">
        <v>126</v>
      </c>
      <c r="AY260" s="17" t="s">
        <v>118</v>
      </c>
      <c r="BE260" s="149">
        <f t="shared" si="4"/>
        <v>0</v>
      </c>
      <c r="BF260" s="149">
        <f t="shared" si="5"/>
        <v>0</v>
      </c>
      <c r="BG260" s="149">
        <f t="shared" si="6"/>
        <v>0</v>
      </c>
      <c r="BH260" s="149">
        <f t="shared" si="7"/>
        <v>0</v>
      </c>
      <c r="BI260" s="149">
        <f t="shared" si="8"/>
        <v>0</v>
      </c>
      <c r="BJ260" s="17" t="s">
        <v>126</v>
      </c>
      <c r="BK260" s="150">
        <f t="shared" si="9"/>
        <v>0</v>
      </c>
      <c r="BL260" s="17" t="s">
        <v>203</v>
      </c>
      <c r="BM260" s="148" t="s">
        <v>390</v>
      </c>
    </row>
    <row r="261" spans="1:65" s="2" customFormat="1" ht="24" customHeight="1">
      <c r="A261" s="29"/>
      <c r="B261" s="137"/>
      <c r="C261" s="138" t="s">
        <v>391</v>
      </c>
      <c r="D261" s="138" t="s">
        <v>121</v>
      </c>
      <c r="E261" s="139" t="s">
        <v>392</v>
      </c>
      <c r="F261" s="140" t="s">
        <v>393</v>
      </c>
      <c r="G261" s="141" t="s">
        <v>357</v>
      </c>
      <c r="H261" s="142">
        <v>5</v>
      </c>
      <c r="I261" s="142"/>
      <c r="J261" s="142">
        <f t="shared" si="0"/>
        <v>0</v>
      </c>
      <c r="K261" s="143"/>
      <c r="L261" s="30"/>
      <c r="M261" s="144" t="s">
        <v>1</v>
      </c>
      <c r="N261" s="145" t="s">
        <v>37</v>
      </c>
      <c r="O261" s="146">
        <v>0.13475000000000001</v>
      </c>
      <c r="P261" s="146">
        <f t="shared" si="1"/>
        <v>0.67375000000000007</v>
      </c>
      <c r="Q261" s="146">
        <v>0</v>
      </c>
      <c r="R261" s="146">
        <f t="shared" si="2"/>
        <v>0</v>
      </c>
      <c r="S261" s="146">
        <v>0</v>
      </c>
      <c r="T261" s="147">
        <f t="shared" si="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8" t="s">
        <v>203</v>
      </c>
      <c r="AT261" s="148" t="s">
        <v>121</v>
      </c>
      <c r="AU261" s="148" t="s">
        <v>126</v>
      </c>
      <c r="AY261" s="17" t="s">
        <v>118</v>
      </c>
      <c r="BE261" s="149">
        <f t="shared" si="4"/>
        <v>0</v>
      </c>
      <c r="BF261" s="149">
        <f t="shared" si="5"/>
        <v>0</v>
      </c>
      <c r="BG261" s="149">
        <f t="shared" si="6"/>
        <v>0</v>
      </c>
      <c r="BH261" s="149">
        <f t="shared" si="7"/>
        <v>0</v>
      </c>
      <c r="BI261" s="149">
        <f t="shared" si="8"/>
        <v>0</v>
      </c>
      <c r="BJ261" s="17" t="s">
        <v>126</v>
      </c>
      <c r="BK261" s="150">
        <f t="shared" si="9"/>
        <v>0</v>
      </c>
      <c r="BL261" s="17" t="s">
        <v>203</v>
      </c>
      <c r="BM261" s="148" t="s">
        <v>394</v>
      </c>
    </row>
    <row r="262" spans="1:65" s="2" customFormat="1" ht="36" customHeight="1">
      <c r="A262" s="29"/>
      <c r="B262" s="137"/>
      <c r="C262" s="151" t="s">
        <v>395</v>
      </c>
      <c r="D262" s="151" t="s">
        <v>128</v>
      </c>
      <c r="E262" s="152" t="s">
        <v>396</v>
      </c>
      <c r="F262" s="153" t="s">
        <v>397</v>
      </c>
      <c r="G262" s="154" t="s">
        <v>124</v>
      </c>
      <c r="H262" s="155">
        <v>5</v>
      </c>
      <c r="I262" s="155"/>
      <c r="J262" s="155">
        <f t="shared" si="0"/>
        <v>0</v>
      </c>
      <c r="K262" s="156"/>
      <c r="L262" s="157"/>
      <c r="M262" s="158" t="s">
        <v>1</v>
      </c>
      <c r="N262" s="159" t="s">
        <v>37</v>
      </c>
      <c r="O262" s="146">
        <v>0</v>
      </c>
      <c r="P262" s="146">
        <f t="shared" si="1"/>
        <v>0</v>
      </c>
      <c r="Q262" s="146">
        <v>1.8E-3</v>
      </c>
      <c r="R262" s="146">
        <f t="shared" si="2"/>
        <v>8.9999999999999993E-3</v>
      </c>
      <c r="S262" s="146">
        <v>0</v>
      </c>
      <c r="T262" s="147">
        <f t="shared" si="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48" t="s">
        <v>277</v>
      </c>
      <c r="AT262" s="148" t="s">
        <v>128</v>
      </c>
      <c r="AU262" s="148" t="s">
        <v>126</v>
      </c>
      <c r="AY262" s="17" t="s">
        <v>118</v>
      </c>
      <c r="BE262" s="149">
        <f t="shared" si="4"/>
        <v>0</v>
      </c>
      <c r="BF262" s="149">
        <f t="shared" si="5"/>
        <v>0</v>
      </c>
      <c r="BG262" s="149">
        <f t="shared" si="6"/>
        <v>0</v>
      </c>
      <c r="BH262" s="149">
        <f t="shared" si="7"/>
        <v>0</v>
      </c>
      <c r="BI262" s="149">
        <f t="shared" si="8"/>
        <v>0</v>
      </c>
      <c r="BJ262" s="17" t="s">
        <v>126</v>
      </c>
      <c r="BK262" s="150">
        <f t="shared" si="9"/>
        <v>0</v>
      </c>
      <c r="BL262" s="17" t="s">
        <v>203</v>
      </c>
      <c r="BM262" s="148" t="s">
        <v>398</v>
      </c>
    </row>
    <row r="263" spans="1:65" s="2" customFormat="1" ht="24" customHeight="1">
      <c r="A263" s="29"/>
      <c r="B263" s="137"/>
      <c r="C263" s="138" t="s">
        <v>399</v>
      </c>
      <c r="D263" s="138" t="s">
        <v>121</v>
      </c>
      <c r="E263" s="139" t="s">
        <v>400</v>
      </c>
      <c r="F263" s="140" t="s">
        <v>401</v>
      </c>
      <c r="G263" s="141" t="s">
        <v>357</v>
      </c>
      <c r="H263" s="142">
        <v>1</v>
      </c>
      <c r="I263" s="142"/>
      <c r="J263" s="142">
        <f t="shared" si="0"/>
        <v>0</v>
      </c>
      <c r="K263" s="143"/>
      <c r="L263" s="30"/>
      <c r="M263" s="144" t="s">
        <v>1</v>
      </c>
      <c r="N263" s="145" t="s">
        <v>37</v>
      </c>
      <c r="O263" s="146">
        <v>0.22500000000000001</v>
      </c>
      <c r="P263" s="146">
        <f t="shared" si="1"/>
        <v>0.22500000000000001</v>
      </c>
      <c r="Q263" s="146">
        <v>0</v>
      </c>
      <c r="R263" s="146">
        <f t="shared" si="2"/>
        <v>0</v>
      </c>
      <c r="S263" s="146">
        <v>1.4930000000000001E-2</v>
      </c>
      <c r="T263" s="147">
        <f t="shared" si="3"/>
        <v>1.4930000000000001E-2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8" t="s">
        <v>203</v>
      </c>
      <c r="AT263" s="148" t="s">
        <v>121</v>
      </c>
      <c r="AU263" s="148" t="s">
        <v>126</v>
      </c>
      <c r="AY263" s="17" t="s">
        <v>118</v>
      </c>
      <c r="BE263" s="149">
        <f t="shared" si="4"/>
        <v>0</v>
      </c>
      <c r="BF263" s="149">
        <f t="shared" si="5"/>
        <v>0</v>
      </c>
      <c r="BG263" s="149">
        <f t="shared" si="6"/>
        <v>0</v>
      </c>
      <c r="BH263" s="149">
        <f t="shared" si="7"/>
        <v>0</v>
      </c>
      <c r="BI263" s="149">
        <f t="shared" si="8"/>
        <v>0</v>
      </c>
      <c r="BJ263" s="17" t="s">
        <v>126</v>
      </c>
      <c r="BK263" s="150">
        <f t="shared" si="9"/>
        <v>0</v>
      </c>
      <c r="BL263" s="17" t="s">
        <v>203</v>
      </c>
      <c r="BM263" s="148" t="s">
        <v>402</v>
      </c>
    </row>
    <row r="264" spans="1:65" s="2" customFormat="1" ht="16.5" customHeight="1">
      <c r="A264" s="29"/>
      <c r="B264" s="137"/>
      <c r="C264" s="138" t="s">
        <v>403</v>
      </c>
      <c r="D264" s="138" t="s">
        <v>121</v>
      </c>
      <c r="E264" s="139" t="s">
        <v>404</v>
      </c>
      <c r="F264" s="140" t="s">
        <v>405</v>
      </c>
      <c r="G264" s="141" t="s">
        <v>357</v>
      </c>
      <c r="H264" s="142">
        <v>2</v>
      </c>
      <c r="I264" s="142"/>
      <c r="J264" s="142">
        <f t="shared" si="0"/>
        <v>0</v>
      </c>
      <c r="K264" s="143"/>
      <c r="L264" s="30"/>
      <c r="M264" s="144" t="s">
        <v>1</v>
      </c>
      <c r="N264" s="145" t="s">
        <v>37</v>
      </c>
      <c r="O264" s="146">
        <v>2.43771</v>
      </c>
      <c r="P264" s="146">
        <f t="shared" si="1"/>
        <v>4.8754200000000001</v>
      </c>
      <c r="Q264" s="146">
        <v>1.06E-3</v>
      </c>
      <c r="R264" s="146">
        <f t="shared" si="2"/>
        <v>2.1199999999999999E-3</v>
      </c>
      <c r="S264" s="146">
        <v>0</v>
      </c>
      <c r="T264" s="147">
        <f t="shared" si="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48" t="s">
        <v>203</v>
      </c>
      <c r="AT264" s="148" t="s">
        <v>121</v>
      </c>
      <c r="AU264" s="148" t="s">
        <v>126</v>
      </c>
      <c r="AY264" s="17" t="s">
        <v>118</v>
      </c>
      <c r="BE264" s="149">
        <f t="shared" si="4"/>
        <v>0</v>
      </c>
      <c r="BF264" s="149">
        <f t="shared" si="5"/>
        <v>0</v>
      </c>
      <c r="BG264" s="149">
        <f t="shared" si="6"/>
        <v>0</v>
      </c>
      <c r="BH264" s="149">
        <f t="shared" si="7"/>
        <v>0</v>
      </c>
      <c r="BI264" s="149">
        <f t="shared" si="8"/>
        <v>0</v>
      </c>
      <c r="BJ264" s="17" t="s">
        <v>126</v>
      </c>
      <c r="BK264" s="150">
        <f t="shared" si="9"/>
        <v>0</v>
      </c>
      <c r="BL264" s="17" t="s">
        <v>203</v>
      </c>
      <c r="BM264" s="148" t="s">
        <v>406</v>
      </c>
    </row>
    <row r="265" spans="1:65" s="2" customFormat="1" ht="16.5" customHeight="1">
      <c r="A265" s="29"/>
      <c r="B265" s="137"/>
      <c r="C265" s="138" t="s">
        <v>407</v>
      </c>
      <c r="D265" s="138" t="s">
        <v>121</v>
      </c>
      <c r="E265" s="139" t="s">
        <v>408</v>
      </c>
      <c r="F265" s="140" t="s">
        <v>409</v>
      </c>
      <c r="G265" s="141" t="s">
        <v>124</v>
      </c>
      <c r="H265" s="142">
        <v>12</v>
      </c>
      <c r="I265" s="142"/>
      <c r="J265" s="142">
        <f t="shared" si="0"/>
        <v>0</v>
      </c>
      <c r="K265" s="143"/>
      <c r="L265" s="30"/>
      <c r="M265" s="144" t="s">
        <v>1</v>
      </c>
      <c r="N265" s="145" t="s">
        <v>37</v>
      </c>
      <c r="O265" s="146">
        <v>0.108</v>
      </c>
      <c r="P265" s="146">
        <f t="shared" si="1"/>
        <v>1.296</v>
      </c>
      <c r="Q265" s="146">
        <v>0</v>
      </c>
      <c r="R265" s="146">
        <f t="shared" si="2"/>
        <v>0</v>
      </c>
      <c r="S265" s="146">
        <v>4.8999999999999998E-4</v>
      </c>
      <c r="T265" s="147">
        <f t="shared" si="3"/>
        <v>5.8799999999999998E-3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48" t="s">
        <v>203</v>
      </c>
      <c r="AT265" s="148" t="s">
        <v>121</v>
      </c>
      <c r="AU265" s="148" t="s">
        <v>126</v>
      </c>
      <c r="AY265" s="17" t="s">
        <v>118</v>
      </c>
      <c r="BE265" s="149">
        <f t="shared" si="4"/>
        <v>0</v>
      </c>
      <c r="BF265" s="149">
        <f t="shared" si="5"/>
        <v>0</v>
      </c>
      <c r="BG265" s="149">
        <f t="shared" si="6"/>
        <v>0</v>
      </c>
      <c r="BH265" s="149">
        <f t="shared" si="7"/>
        <v>0</v>
      </c>
      <c r="BI265" s="149">
        <f t="shared" si="8"/>
        <v>0</v>
      </c>
      <c r="BJ265" s="17" t="s">
        <v>126</v>
      </c>
      <c r="BK265" s="150">
        <f t="shared" si="9"/>
        <v>0</v>
      </c>
      <c r="BL265" s="17" t="s">
        <v>203</v>
      </c>
      <c r="BM265" s="148" t="s">
        <v>410</v>
      </c>
    </row>
    <row r="266" spans="1:65" s="13" customFormat="1" ht="11.25">
      <c r="B266" s="160"/>
      <c r="D266" s="161" t="s">
        <v>133</v>
      </c>
      <c r="E266" s="167" t="s">
        <v>1</v>
      </c>
      <c r="F266" s="162" t="s">
        <v>411</v>
      </c>
      <c r="H266" s="163">
        <v>12</v>
      </c>
      <c r="L266" s="160"/>
      <c r="M266" s="164"/>
      <c r="N266" s="165"/>
      <c r="O266" s="165"/>
      <c r="P266" s="165"/>
      <c r="Q266" s="165"/>
      <c r="R266" s="165"/>
      <c r="S266" s="165"/>
      <c r="T266" s="166"/>
      <c r="AT266" s="167" t="s">
        <v>133</v>
      </c>
      <c r="AU266" s="167" t="s">
        <v>126</v>
      </c>
      <c r="AV266" s="13" t="s">
        <v>126</v>
      </c>
      <c r="AW266" s="13" t="s">
        <v>27</v>
      </c>
      <c r="AX266" s="13" t="s">
        <v>79</v>
      </c>
      <c r="AY266" s="167" t="s">
        <v>118</v>
      </c>
    </row>
    <row r="267" spans="1:65" s="2" customFormat="1" ht="16.5" customHeight="1">
      <c r="A267" s="29"/>
      <c r="B267" s="137"/>
      <c r="C267" s="138" t="s">
        <v>412</v>
      </c>
      <c r="D267" s="138" t="s">
        <v>121</v>
      </c>
      <c r="E267" s="139" t="s">
        <v>413</v>
      </c>
      <c r="F267" s="140" t="s">
        <v>414</v>
      </c>
      <c r="G267" s="141" t="s">
        <v>357</v>
      </c>
      <c r="H267" s="142">
        <v>9</v>
      </c>
      <c r="I267" s="142"/>
      <c r="J267" s="142">
        <f>ROUND(I267*H267,3)</f>
        <v>0</v>
      </c>
      <c r="K267" s="143"/>
      <c r="L267" s="30"/>
      <c r="M267" s="144" t="s">
        <v>1</v>
      </c>
      <c r="N267" s="145" t="s">
        <v>37</v>
      </c>
      <c r="O267" s="146">
        <v>0.23593</v>
      </c>
      <c r="P267" s="146">
        <f>O267*H267</f>
        <v>2.12337</v>
      </c>
      <c r="Q267" s="146">
        <v>3.2000000000000003E-4</v>
      </c>
      <c r="R267" s="146">
        <f>Q267*H267</f>
        <v>2.8800000000000002E-3</v>
      </c>
      <c r="S267" s="146">
        <v>0</v>
      </c>
      <c r="T267" s="147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8" t="s">
        <v>203</v>
      </c>
      <c r="AT267" s="148" t="s">
        <v>121</v>
      </c>
      <c r="AU267" s="148" t="s">
        <v>126</v>
      </c>
      <c r="AY267" s="17" t="s">
        <v>118</v>
      </c>
      <c r="BE267" s="149">
        <f>IF(N267="základná",J267,0)</f>
        <v>0</v>
      </c>
      <c r="BF267" s="149">
        <f>IF(N267="znížená",J267,0)</f>
        <v>0</v>
      </c>
      <c r="BG267" s="149">
        <f>IF(N267="zákl. prenesená",J267,0)</f>
        <v>0</v>
      </c>
      <c r="BH267" s="149">
        <f>IF(N267="zníž. prenesená",J267,0)</f>
        <v>0</v>
      </c>
      <c r="BI267" s="149">
        <f>IF(N267="nulová",J267,0)</f>
        <v>0</v>
      </c>
      <c r="BJ267" s="17" t="s">
        <v>126</v>
      </c>
      <c r="BK267" s="150">
        <f>ROUND(I267*H267,3)</f>
        <v>0</v>
      </c>
      <c r="BL267" s="17" t="s">
        <v>203</v>
      </c>
      <c r="BM267" s="148" t="s">
        <v>415</v>
      </c>
    </row>
    <row r="268" spans="1:65" s="13" customFormat="1" ht="11.25">
      <c r="B268" s="160"/>
      <c r="D268" s="161" t="s">
        <v>133</v>
      </c>
      <c r="E268" s="167" t="s">
        <v>1</v>
      </c>
      <c r="F268" s="162" t="s">
        <v>416</v>
      </c>
      <c r="H268" s="163">
        <v>9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7" t="s">
        <v>133</v>
      </c>
      <c r="AU268" s="167" t="s">
        <v>126</v>
      </c>
      <c r="AV268" s="13" t="s">
        <v>126</v>
      </c>
      <c r="AW268" s="13" t="s">
        <v>27</v>
      </c>
      <c r="AX268" s="13" t="s">
        <v>79</v>
      </c>
      <c r="AY268" s="167" t="s">
        <v>118</v>
      </c>
    </row>
    <row r="269" spans="1:65" s="2" customFormat="1" ht="16.5" customHeight="1">
      <c r="A269" s="29"/>
      <c r="B269" s="137"/>
      <c r="C269" s="138" t="s">
        <v>417</v>
      </c>
      <c r="D269" s="138" t="s">
        <v>121</v>
      </c>
      <c r="E269" s="139" t="s">
        <v>418</v>
      </c>
      <c r="F269" s="140" t="s">
        <v>419</v>
      </c>
      <c r="G269" s="141" t="s">
        <v>357</v>
      </c>
      <c r="H269" s="142">
        <v>5</v>
      </c>
      <c r="I269" s="142"/>
      <c r="J269" s="142">
        <f t="shared" ref="J269:J274" si="10">ROUND(I269*H269,3)</f>
        <v>0</v>
      </c>
      <c r="K269" s="143"/>
      <c r="L269" s="30"/>
      <c r="M269" s="144" t="s">
        <v>1</v>
      </c>
      <c r="N269" s="145" t="s">
        <v>37</v>
      </c>
      <c r="O269" s="146">
        <v>0.21567</v>
      </c>
      <c r="P269" s="146">
        <f t="shared" ref="P269:P274" si="11">O269*H269</f>
        <v>1.0783499999999999</v>
      </c>
      <c r="Q269" s="146">
        <v>2.7999999999999998E-4</v>
      </c>
      <c r="R269" s="146">
        <f t="shared" ref="R269:R274" si="12">Q269*H269</f>
        <v>1.3999999999999998E-3</v>
      </c>
      <c r="S269" s="146">
        <v>0</v>
      </c>
      <c r="T269" s="147">
        <f t="shared" ref="T269:T274" si="13"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8" t="s">
        <v>203</v>
      </c>
      <c r="AT269" s="148" t="s">
        <v>121</v>
      </c>
      <c r="AU269" s="148" t="s">
        <v>126</v>
      </c>
      <c r="AY269" s="17" t="s">
        <v>118</v>
      </c>
      <c r="BE269" s="149">
        <f t="shared" ref="BE269:BE274" si="14">IF(N269="základná",J269,0)</f>
        <v>0</v>
      </c>
      <c r="BF269" s="149">
        <f t="shared" ref="BF269:BF274" si="15">IF(N269="znížená",J269,0)</f>
        <v>0</v>
      </c>
      <c r="BG269" s="149">
        <f t="shared" ref="BG269:BG274" si="16">IF(N269="zákl. prenesená",J269,0)</f>
        <v>0</v>
      </c>
      <c r="BH269" s="149">
        <f t="shared" ref="BH269:BH274" si="17">IF(N269="zníž. prenesená",J269,0)</f>
        <v>0</v>
      </c>
      <c r="BI269" s="149">
        <f t="shared" ref="BI269:BI274" si="18">IF(N269="nulová",J269,0)</f>
        <v>0</v>
      </c>
      <c r="BJ269" s="17" t="s">
        <v>126</v>
      </c>
      <c r="BK269" s="150">
        <f t="shared" ref="BK269:BK274" si="19">ROUND(I269*H269,3)</f>
        <v>0</v>
      </c>
      <c r="BL269" s="17" t="s">
        <v>203</v>
      </c>
      <c r="BM269" s="148" t="s">
        <v>420</v>
      </c>
    </row>
    <row r="270" spans="1:65" s="2" customFormat="1" ht="24" customHeight="1">
      <c r="A270" s="29"/>
      <c r="B270" s="137"/>
      <c r="C270" s="138" t="s">
        <v>421</v>
      </c>
      <c r="D270" s="138" t="s">
        <v>121</v>
      </c>
      <c r="E270" s="139" t="s">
        <v>422</v>
      </c>
      <c r="F270" s="140" t="s">
        <v>423</v>
      </c>
      <c r="G270" s="141" t="s">
        <v>357</v>
      </c>
      <c r="H270" s="142">
        <v>2</v>
      </c>
      <c r="I270" s="142"/>
      <c r="J270" s="142">
        <f t="shared" si="10"/>
        <v>0</v>
      </c>
      <c r="K270" s="143"/>
      <c r="L270" s="30"/>
      <c r="M270" s="144" t="s">
        <v>1</v>
      </c>
      <c r="N270" s="145" t="s">
        <v>37</v>
      </c>
      <c r="O270" s="146">
        <v>0.25</v>
      </c>
      <c r="P270" s="146">
        <f t="shared" si="11"/>
        <v>0.5</v>
      </c>
      <c r="Q270" s="146">
        <v>0</v>
      </c>
      <c r="R270" s="146">
        <f t="shared" si="12"/>
        <v>0</v>
      </c>
      <c r="S270" s="146">
        <v>2.5999999999999999E-3</v>
      </c>
      <c r="T270" s="147">
        <f t="shared" si="13"/>
        <v>5.1999999999999998E-3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48" t="s">
        <v>203</v>
      </c>
      <c r="AT270" s="148" t="s">
        <v>121</v>
      </c>
      <c r="AU270" s="148" t="s">
        <v>126</v>
      </c>
      <c r="AY270" s="17" t="s">
        <v>118</v>
      </c>
      <c r="BE270" s="149">
        <f t="shared" si="14"/>
        <v>0</v>
      </c>
      <c r="BF270" s="149">
        <f t="shared" si="15"/>
        <v>0</v>
      </c>
      <c r="BG270" s="149">
        <f t="shared" si="16"/>
        <v>0</v>
      </c>
      <c r="BH270" s="149">
        <f t="shared" si="17"/>
        <v>0</v>
      </c>
      <c r="BI270" s="149">
        <f t="shared" si="18"/>
        <v>0</v>
      </c>
      <c r="BJ270" s="17" t="s">
        <v>126</v>
      </c>
      <c r="BK270" s="150">
        <f t="shared" si="19"/>
        <v>0</v>
      </c>
      <c r="BL270" s="17" t="s">
        <v>203</v>
      </c>
      <c r="BM270" s="148" t="s">
        <v>424</v>
      </c>
    </row>
    <row r="271" spans="1:65" s="2" customFormat="1" ht="24" customHeight="1">
      <c r="A271" s="29"/>
      <c r="B271" s="137"/>
      <c r="C271" s="138" t="s">
        <v>425</v>
      </c>
      <c r="D271" s="138" t="s">
        <v>121</v>
      </c>
      <c r="E271" s="139" t="s">
        <v>426</v>
      </c>
      <c r="F271" s="140" t="s">
        <v>427</v>
      </c>
      <c r="G271" s="141" t="s">
        <v>124</v>
      </c>
      <c r="H271" s="142">
        <v>3</v>
      </c>
      <c r="I271" s="142"/>
      <c r="J271" s="142">
        <f t="shared" si="10"/>
        <v>0</v>
      </c>
      <c r="K271" s="143"/>
      <c r="L271" s="30"/>
      <c r="M271" s="144" t="s">
        <v>1</v>
      </c>
      <c r="N271" s="145" t="s">
        <v>37</v>
      </c>
      <c r="O271" s="146">
        <v>0.39272000000000001</v>
      </c>
      <c r="P271" s="146">
        <f t="shared" si="11"/>
        <v>1.1781600000000001</v>
      </c>
      <c r="Q271" s="146">
        <v>0</v>
      </c>
      <c r="R271" s="146">
        <f t="shared" si="12"/>
        <v>0</v>
      </c>
      <c r="S271" s="146">
        <v>0</v>
      </c>
      <c r="T271" s="147">
        <f t="shared" si="1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8" t="s">
        <v>203</v>
      </c>
      <c r="AT271" s="148" t="s">
        <v>121</v>
      </c>
      <c r="AU271" s="148" t="s">
        <v>126</v>
      </c>
      <c r="AY271" s="17" t="s">
        <v>118</v>
      </c>
      <c r="BE271" s="149">
        <f t="shared" si="14"/>
        <v>0</v>
      </c>
      <c r="BF271" s="149">
        <f t="shared" si="15"/>
        <v>0</v>
      </c>
      <c r="BG271" s="149">
        <f t="shared" si="16"/>
        <v>0</v>
      </c>
      <c r="BH271" s="149">
        <f t="shared" si="17"/>
        <v>0</v>
      </c>
      <c r="BI271" s="149">
        <f t="shared" si="18"/>
        <v>0</v>
      </c>
      <c r="BJ271" s="17" t="s">
        <v>126</v>
      </c>
      <c r="BK271" s="150">
        <f t="shared" si="19"/>
        <v>0</v>
      </c>
      <c r="BL271" s="17" t="s">
        <v>203</v>
      </c>
      <c r="BM271" s="148" t="s">
        <v>428</v>
      </c>
    </row>
    <row r="272" spans="1:65" s="2" customFormat="1" ht="24" customHeight="1">
      <c r="A272" s="29"/>
      <c r="B272" s="137"/>
      <c r="C272" s="151" t="s">
        <v>429</v>
      </c>
      <c r="D272" s="151" t="s">
        <v>128</v>
      </c>
      <c r="E272" s="152" t="s">
        <v>430</v>
      </c>
      <c r="F272" s="153" t="s">
        <v>431</v>
      </c>
      <c r="G272" s="154" t="s">
        <v>124</v>
      </c>
      <c r="H272" s="155">
        <v>3</v>
      </c>
      <c r="I272" s="155"/>
      <c r="J272" s="155">
        <f t="shared" si="10"/>
        <v>0</v>
      </c>
      <c r="K272" s="156"/>
      <c r="L272" s="157"/>
      <c r="M272" s="158" t="s">
        <v>1</v>
      </c>
      <c r="N272" s="159" t="s">
        <v>37</v>
      </c>
      <c r="O272" s="146">
        <v>0</v>
      </c>
      <c r="P272" s="146">
        <f t="shared" si="11"/>
        <v>0</v>
      </c>
      <c r="Q272" s="146">
        <v>1.24E-3</v>
      </c>
      <c r="R272" s="146">
        <f t="shared" si="12"/>
        <v>3.7200000000000002E-3</v>
      </c>
      <c r="S272" s="146">
        <v>0</v>
      </c>
      <c r="T272" s="147">
        <f t="shared" si="1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48" t="s">
        <v>277</v>
      </c>
      <c r="AT272" s="148" t="s">
        <v>128</v>
      </c>
      <c r="AU272" s="148" t="s">
        <v>126</v>
      </c>
      <c r="AY272" s="17" t="s">
        <v>118</v>
      </c>
      <c r="BE272" s="149">
        <f t="shared" si="14"/>
        <v>0</v>
      </c>
      <c r="BF272" s="149">
        <f t="shared" si="15"/>
        <v>0</v>
      </c>
      <c r="BG272" s="149">
        <f t="shared" si="16"/>
        <v>0</v>
      </c>
      <c r="BH272" s="149">
        <f t="shared" si="17"/>
        <v>0</v>
      </c>
      <c r="BI272" s="149">
        <f t="shared" si="18"/>
        <v>0</v>
      </c>
      <c r="BJ272" s="17" t="s">
        <v>126</v>
      </c>
      <c r="BK272" s="150">
        <f t="shared" si="19"/>
        <v>0</v>
      </c>
      <c r="BL272" s="17" t="s">
        <v>203</v>
      </c>
      <c r="BM272" s="148" t="s">
        <v>432</v>
      </c>
    </row>
    <row r="273" spans="1:65" s="2" customFormat="1" ht="24" customHeight="1">
      <c r="A273" s="29"/>
      <c r="B273" s="137"/>
      <c r="C273" s="138" t="s">
        <v>433</v>
      </c>
      <c r="D273" s="138" t="s">
        <v>121</v>
      </c>
      <c r="E273" s="139" t="s">
        <v>434</v>
      </c>
      <c r="F273" s="140" t="s">
        <v>435</v>
      </c>
      <c r="G273" s="141" t="s">
        <v>124</v>
      </c>
      <c r="H273" s="142">
        <v>3</v>
      </c>
      <c r="I273" s="142"/>
      <c r="J273" s="142">
        <f t="shared" si="10"/>
        <v>0</v>
      </c>
      <c r="K273" s="143"/>
      <c r="L273" s="30"/>
      <c r="M273" s="144" t="s">
        <v>1</v>
      </c>
      <c r="N273" s="145" t="s">
        <v>37</v>
      </c>
      <c r="O273" s="146">
        <v>5.8999999999999997E-2</v>
      </c>
      <c r="P273" s="146">
        <f t="shared" si="11"/>
        <v>0.17699999999999999</v>
      </c>
      <c r="Q273" s="146">
        <v>0</v>
      </c>
      <c r="R273" s="146">
        <f t="shared" si="12"/>
        <v>0</v>
      </c>
      <c r="S273" s="146">
        <v>8.5999999999999998E-4</v>
      </c>
      <c r="T273" s="147">
        <f t="shared" si="13"/>
        <v>2.5799999999999998E-3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48" t="s">
        <v>203</v>
      </c>
      <c r="AT273" s="148" t="s">
        <v>121</v>
      </c>
      <c r="AU273" s="148" t="s">
        <v>126</v>
      </c>
      <c r="AY273" s="17" t="s">
        <v>118</v>
      </c>
      <c r="BE273" s="149">
        <f t="shared" si="14"/>
        <v>0</v>
      </c>
      <c r="BF273" s="149">
        <f t="shared" si="15"/>
        <v>0</v>
      </c>
      <c r="BG273" s="149">
        <f t="shared" si="16"/>
        <v>0</v>
      </c>
      <c r="BH273" s="149">
        <f t="shared" si="17"/>
        <v>0</v>
      </c>
      <c r="BI273" s="149">
        <f t="shared" si="18"/>
        <v>0</v>
      </c>
      <c r="BJ273" s="17" t="s">
        <v>126</v>
      </c>
      <c r="BK273" s="150">
        <f t="shared" si="19"/>
        <v>0</v>
      </c>
      <c r="BL273" s="17" t="s">
        <v>203</v>
      </c>
      <c r="BM273" s="148" t="s">
        <v>436</v>
      </c>
    </row>
    <row r="274" spans="1:65" s="2" customFormat="1" ht="24" customHeight="1">
      <c r="A274" s="29"/>
      <c r="B274" s="137"/>
      <c r="C274" s="138" t="s">
        <v>437</v>
      </c>
      <c r="D274" s="138" t="s">
        <v>121</v>
      </c>
      <c r="E274" s="139" t="s">
        <v>438</v>
      </c>
      <c r="F274" s="140" t="s">
        <v>439</v>
      </c>
      <c r="G274" s="141" t="s">
        <v>124</v>
      </c>
      <c r="H274" s="142">
        <v>6</v>
      </c>
      <c r="I274" s="142"/>
      <c r="J274" s="142">
        <f t="shared" si="10"/>
        <v>0</v>
      </c>
      <c r="K274" s="143"/>
      <c r="L274" s="30"/>
      <c r="M274" s="144" t="s">
        <v>1</v>
      </c>
      <c r="N274" s="145" t="s">
        <v>37</v>
      </c>
      <c r="O274" s="146">
        <v>0.22513</v>
      </c>
      <c r="P274" s="146">
        <f t="shared" si="11"/>
        <v>1.3507799999999999</v>
      </c>
      <c r="Q274" s="146">
        <v>0</v>
      </c>
      <c r="R274" s="146">
        <f t="shared" si="12"/>
        <v>0</v>
      </c>
      <c r="S274" s="146">
        <v>0</v>
      </c>
      <c r="T274" s="147">
        <f t="shared" si="1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8" t="s">
        <v>203</v>
      </c>
      <c r="AT274" s="148" t="s">
        <v>121</v>
      </c>
      <c r="AU274" s="148" t="s">
        <v>126</v>
      </c>
      <c r="AY274" s="17" t="s">
        <v>118</v>
      </c>
      <c r="BE274" s="149">
        <f t="shared" si="14"/>
        <v>0</v>
      </c>
      <c r="BF274" s="149">
        <f t="shared" si="15"/>
        <v>0</v>
      </c>
      <c r="BG274" s="149">
        <f t="shared" si="16"/>
        <v>0</v>
      </c>
      <c r="BH274" s="149">
        <f t="shared" si="17"/>
        <v>0</v>
      </c>
      <c r="BI274" s="149">
        <f t="shared" si="18"/>
        <v>0</v>
      </c>
      <c r="BJ274" s="17" t="s">
        <v>126</v>
      </c>
      <c r="BK274" s="150">
        <f t="shared" si="19"/>
        <v>0</v>
      </c>
      <c r="BL274" s="17" t="s">
        <v>203</v>
      </c>
      <c r="BM274" s="148" t="s">
        <v>440</v>
      </c>
    </row>
    <row r="275" spans="1:65" s="13" customFormat="1" ht="11.25">
      <c r="B275" s="160"/>
      <c r="D275" s="161" t="s">
        <v>133</v>
      </c>
      <c r="E275" s="167" t="s">
        <v>1</v>
      </c>
      <c r="F275" s="162" t="s">
        <v>441</v>
      </c>
      <c r="H275" s="163">
        <v>6</v>
      </c>
      <c r="L275" s="160"/>
      <c r="M275" s="164"/>
      <c r="N275" s="165"/>
      <c r="O275" s="165"/>
      <c r="P275" s="165"/>
      <c r="Q275" s="165"/>
      <c r="R275" s="165"/>
      <c r="S275" s="165"/>
      <c r="T275" s="166"/>
      <c r="AT275" s="167" t="s">
        <v>133</v>
      </c>
      <c r="AU275" s="167" t="s">
        <v>126</v>
      </c>
      <c r="AV275" s="13" t="s">
        <v>126</v>
      </c>
      <c r="AW275" s="13" t="s">
        <v>27</v>
      </c>
      <c r="AX275" s="13" t="s">
        <v>79</v>
      </c>
      <c r="AY275" s="167" t="s">
        <v>118</v>
      </c>
    </row>
    <row r="276" spans="1:65" s="2" customFormat="1" ht="36" customHeight="1">
      <c r="A276" s="29"/>
      <c r="B276" s="137"/>
      <c r="C276" s="151" t="s">
        <v>442</v>
      </c>
      <c r="D276" s="151" t="s">
        <v>128</v>
      </c>
      <c r="E276" s="152" t="s">
        <v>443</v>
      </c>
      <c r="F276" s="153" t="s">
        <v>444</v>
      </c>
      <c r="G276" s="154" t="s">
        <v>124</v>
      </c>
      <c r="H276" s="155">
        <v>6</v>
      </c>
      <c r="I276" s="155"/>
      <c r="J276" s="155">
        <f t="shared" ref="J276:J282" si="20">ROUND(I276*H276,3)</f>
        <v>0</v>
      </c>
      <c r="K276" s="156"/>
      <c r="L276" s="157"/>
      <c r="M276" s="158" t="s">
        <v>1</v>
      </c>
      <c r="N276" s="159" t="s">
        <v>37</v>
      </c>
      <c r="O276" s="146">
        <v>0</v>
      </c>
      <c r="P276" s="146">
        <f t="shared" ref="P276:P282" si="21">O276*H276</f>
        <v>0</v>
      </c>
      <c r="Q276" s="146">
        <v>1.9000000000000001E-4</v>
      </c>
      <c r="R276" s="146">
        <f t="shared" ref="R276:R282" si="22">Q276*H276</f>
        <v>1.14E-3</v>
      </c>
      <c r="S276" s="146">
        <v>0</v>
      </c>
      <c r="T276" s="147">
        <f t="shared" ref="T276:T282" si="23"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48" t="s">
        <v>277</v>
      </c>
      <c r="AT276" s="148" t="s">
        <v>128</v>
      </c>
      <c r="AU276" s="148" t="s">
        <v>126</v>
      </c>
      <c r="AY276" s="17" t="s">
        <v>118</v>
      </c>
      <c r="BE276" s="149">
        <f t="shared" ref="BE276:BE282" si="24">IF(N276="základná",J276,0)</f>
        <v>0</v>
      </c>
      <c r="BF276" s="149">
        <f t="shared" ref="BF276:BF282" si="25">IF(N276="znížená",J276,0)</f>
        <v>0</v>
      </c>
      <c r="BG276" s="149">
        <f t="shared" ref="BG276:BG282" si="26">IF(N276="zákl. prenesená",J276,0)</f>
        <v>0</v>
      </c>
      <c r="BH276" s="149">
        <f t="shared" ref="BH276:BH282" si="27">IF(N276="zníž. prenesená",J276,0)</f>
        <v>0</v>
      </c>
      <c r="BI276" s="149">
        <f t="shared" ref="BI276:BI282" si="28">IF(N276="nulová",J276,0)</f>
        <v>0</v>
      </c>
      <c r="BJ276" s="17" t="s">
        <v>126</v>
      </c>
      <c r="BK276" s="150">
        <f t="shared" ref="BK276:BK282" si="29">ROUND(I276*H276,3)</f>
        <v>0</v>
      </c>
      <c r="BL276" s="17" t="s">
        <v>203</v>
      </c>
      <c r="BM276" s="148" t="s">
        <v>445</v>
      </c>
    </row>
    <row r="277" spans="1:65" s="2" customFormat="1" ht="36" customHeight="1">
      <c r="A277" s="29"/>
      <c r="B277" s="137"/>
      <c r="C277" s="138" t="s">
        <v>446</v>
      </c>
      <c r="D277" s="138" t="s">
        <v>121</v>
      </c>
      <c r="E277" s="139" t="s">
        <v>447</v>
      </c>
      <c r="F277" s="140" t="s">
        <v>448</v>
      </c>
      <c r="G277" s="141" t="s">
        <v>124</v>
      </c>
      <c r="H277" s="142">
        <v>2</v>
      </c>
      <c r="I277" s="142"/>
      <c r="J277" s="142">
        <f t="shared" si="20"/>
        <v>0</v>
      </c>
      <c r="K277" s="143"/>
      <c r="L277" s="30"/>
      <c r="M277" s="144" t="s">
        <v>1</v>
      </c>
      <c r="N277" s="145" t="s">
        <v>37</v>
      </c>
      <c r="O277" s="146">
        <v>8.8999999999999996E-2</v>
      </c>
      <c r="P277" s="146">
        <f t="shared" si="21"/>
        <v>0.17799999999999999</v>
      </c>
      <c r="Q277" s="146">
        <v>0</v>
      </c>
      <c r="R277" s="146">
        <f t="shared" si="22"/>
        <v>0</v>
      </c>
      <c r="S277" s="146">
        <v>8.4999999999999995E-4</v>
      </c>
      <c r="T277" s="147">
        <f t="shared" si="23"/>
        <v>1.6999999999999999E-3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48" t="s">
        <v>203</v>
      </c>
      <c r="AT277" s="148" t="s">
        <v>121</v>
      </c>
      <c r="AU277" s="148" t="s">
        <v>126</v>
      </c>
      <c r="AY277" s="17" t="s">
        <v>118</v>
      </c>
      <c r="BE277" s="149">
        <f t="shared" si="24"/>
        <v>0</v>
      </c>
      <c r="BF277" s="149">
        <f t="shared" si="25"/>
        <v>0</v>
      </c>
      <c r="BG277" s="149">
        <f t="shared" si="26"/>
        <v>0</v>
      </c>
      <c r="BH277" s="149">
        <f t="shared" si="27"/>
        <v>0</v>
      </c>
      <c r="BI277" s="149">
        <f t="shared" si="28"/>
        <v>0</v>
      </c>
      <c r="BJ277" s="17" t="s">
        <v>126</v>
      </c>
      <c r="BK277" s="150">
        <f t="shared" si="29"/>
        <v>0</v>
      </c>
      <c r="BL277" s="17" t="s">
        <v>203</v>
      </c>
      <c r="BM277" s="148" t="s">
        <v>449</v>
      </c>
    </row>
    <row r="278" spans="1:65" s="2" customFormat="1" ht="24" customHeight="1">
      <c r="A278" s="29"/>
      <c r="B278" s="137"/>
      <c r="C278" s="138" t="s">
        <v>450</v>
      </c>
      <c r="D278" s="138" t="s">
        <v>121</v>
      </c>
      <c r="E278" s="139" t="s">
        <v>451</v>
      </c>
      <c r="F278" s="140" t="s">
        <v>452</v>
      </c>
      <c r="G278" s="141" t="s">
        <v>124</v>
      </c>
      <c r="H278" s="142">
        <v>3</v>
      </c>
      <c r="I278" s="142"/>
      <c r="J278" s="142">
        <f t="shared" si="20"/>
        <v>0</v>
      </c>
      <c r="K278" s="143"/>
      <c r="L278" s="30"/>
      <c r="M278" s="144" t="s">
        <v>1</v>
      </c>
      <c r="N278" s="145" t="s">
        <v>37</v>
      </c>
      <c r="O278" s="146">
        <v>0.15615999999999999</v>
      </c>
      <c r="P278" s="146">
        <f t="shared" si="21"/>
        <v>0.46848000000000001</v>
      </c>
      <c r="Q278" s="146">
        <v>0</v>
      </c>
      <c r="R278" s="146">
        <f t="shared" si="22"/>
        <v>0</v>
      </c>
      <c r="S278" s="146">
        <v>0</v>
      </c>
      <c r="T278" s="147">
        <f t="shared" si="2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48" t="s">
        <v>203</v>
      </c>
      <c r="AT278" s="148" t="s">
        <v>121</v>
      </c>
      <c r="AU278" s="148" t="s">
        <v>126</v>
      </c>
      <c r="AY278" s="17" t="s">
        <v>118</v>
      </c>
      <c r="BE278" s="149">
        <f t="shared" si="24"/>
        <v>0</v>
      </c>
      <c r="BF278" s="149">
        <f t="shared" si="25"/>
        <v>0</v>
      </c>
      <c r="BG278" s="149">
        <f t="shared" si="26"/>
        <v>0</v>
      </c>
      <c r="BH278" s="149">
        <f t="shared" si="27"/>
        <v>0</v>
      </c>
      <c r="BI278" s="149">
        <f t="shared" si="28"/>
        <v>0</v>
      </c>
      <c r="BJ278" s="17" t="s">
        <v>126</v>
      </c>
      <c r="BK278" s="150">
        <f t="shared" si="29"/>
        <v>0</v>
      </c>
      <c r="BL278" s="17" t="s">
        <v>203</v>
      </c>
      <c r="BM278" s="148" t="s">
        <v>453</v>
      </c>
    </row>
    <row r="279" spans="1:65" s="2" customFormat="1" ht="36" customHeight="1">
      <c r="A279" s="29"/>
      <c r="B279" s="137"/>
      <c r="C279" s="151" t="s">
        <v>454</v>
      </c>
      <c r="D279" s="151" t="s">
        <v>128</v>
      </c>
      <c r="E279" s="152" t="s">
        <v>455</v>
      </c>
      <c r="F279" s="153" t="s">
        <v>456</v>
      </c>
      <c r="G279" s="154" t="s">
        <v>124</v>
      </c>
      <c r="H279" s="155">
        <v>3</v>
      </c>
      <c r="I279" s="155"/>
      <c r="J279" s="155">
        <f t="shared" si="20"/>
        <v>0</v>
      </c>
      <c r="K279" s="156"/>
      <c r="L279" s="157"/>
      <c r="M279" s="158" t="s">
        <v>1</v>
      </c>
      <c r="N279" s="159" t="s">
        <v>37</v>
      </c>
      <c r="O279" s="146">
        <v>0</v>
      </c>
      <c r="P279" s="146">
        <f t="shared" si="21"/>
        <v>0</v>
      </c>
      <c r="Q279" s="146">
        <v>2.3000000000000001E-4</v>
      </c>
      <c r="R279" s="146">
        <f t="shared" si="22"/>
        <v>6.9000000000000008E-4</v>
      </c>
      <c r="S279" s="146">
        <v>0</v>
      </c>
      <c r="T279" s="147">
        <f t="shared" si="2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8" t="s">
        <v>277</v>
      </c>
      <c r="AT279" s="148" t="s">
        <v>128</v>
      </c>
      <c r="AU279" s="148" t="s">
        <v>126</v>
      </c>
      <c r="AY279" s="17" t="s">
        <v>118</v>
      </c>
      <c r="BE279" s="149">
        <f t="shared" si="24"/>
        <v>0</v>
      </c>
      <c r="BF279" s="149">
        <f t="shared" si="25"/>
        <v>0</v>
      </c>
      <c r="BG279" s="149">
        <f t="shared" si="26"/>
        <v>0</v>
      </c>
      <c r="BH279" s="149">
        <f t="shared" si="27"/>
        <v>0</v>
      </c>
      <c r="BI279" s="149">
        <f t="shared" si="28"/>
        <v>0</v>
      </c>
      <c r="BJ279" s="17" t="s">
        <v>126</v>
      </c>
      <c r="BK279" s="150">
        <f t="shared" si="29"/>
        <v>0</v>
      </c>
      <c r="BL279" s="17" t="s">
        <v>203</v>
      </c>
      <c r="BM279" s="148" t="s">
        <v>457</v>
      </c>
    </row>
    <row r="280" spans="1:65" s="2" customFormat="1" ht="24" customHeight="1">
      <c r="A280" s="29"/>
      <c r="B280" s="137"/>
      <c r="C280" s="138" t="s">
        <v>458</v>
      </c>
      <c r="D280" s="138" t="s">
        <v>121</v>
      </c>
      <c r="E280" s="139" t="s">
        <v>459</v>
      </c>
      <c r="F280" s="140" t="s">
        <v>460</v>
      </c>
      <c r="G280" s="141" t="s">
        <v>124</v>
      </c>
      <c r="H280" s="142">
        <v>3</v>
      </c>
      <c r="I280" s="142"/>
      <c r="J280" s="142">
        <f t="shared" si="20"/>
        <v>0</v>
      </c>
      <c r="K280" s="143"/>
      <c r="L280" s="30"/>
      <c r="M280" s="144" t="s">
        <v>1</v>
      </c>
      <c r="N280" s="145" t="s">
        <v>37</v>
      </c>
      <c r="O280" s="146">
        <v>0.13259000000000001</v>
      </c>
      <c r="P280" s="146">
        <f t="shared" si="21"/>
        <v>0.39777000000000007</v>
      </c>
      <c r="Q280" s="146">
        <v>0</v>
      </c>
      <c r="R280" s="146">
        <f t="shared" si="22"/>
        <v>0</v>
      </c>
      <c r="S280" s="146">
        <v>0</v>
      </c>
      <c r="T280" s="147">
        <f t="shared" si="2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8" t="s">
        <v>203</v>
      </c>
      <c r="AT280" s="148" t="s">
        <v>121</v>
      </c>
      <c r="AU280" s="148" t="s">
        <v>126</v>
      </c>
      <c r="AY280" s="17" t="s">
        <v>118</v>
      </c>
      <c r="BE280" s="149">
        <f t="shared" si="24"/>
        <v>0</v>
      </c>
      <c r="BF280" s="149">
        <f t="shared" si="25"/>
        <v>0</v>
      </c>
      <c r="BG280" s="149">
        <f t="shared" si="26"/>
        <v>0</v>
      </c>
      <c r="BH280" s="149">
        <f t="shared" si="27"/>
        <v>0</v>
      </c>
      <c r="BI280" s="149">
        <f t="shared" si="28"/>
        <v>0</v>
      </c>
      <c r="BJ280" s="17" t="s">
        <v>126</v>
      </c>
      <c r="BK280" s="150">
        <f t="shared" si="29"/>
        <v>0</v>
      </c>
      <c r="BL280" s="17" t="s">
        <v>203</v>
      </c>
      <c r="BM280" s="148" t="s">
        <v>461</v>
      </c>
    </row>
    <row r="281" spans="1:65" s="2" customFormat="1" ht="36" customHeight="1">
      <c r="A281" s="29"/>
      <c r="B281" s="137"/>
      <c r="C281" s="151" t="s">
        <v>462</v>
      </c>
      <c r="D281" s="151" t="s">
        <v>128</v>
      </c>
      <c r="E281" s="152" t="s">
        <v>463</v>
      </c>
      <c r="F281" s="153" t="s">
        <v>464</v>
      </c>
      <c r="G281" s="154" t="s">
        <v>124</v>
      </c>
      <c r="H281" s="155">
        <v>3</v>
      </c>
      <c r="I281" s="155"/>
      <c r="J281" s="155">
        <f t="shared" si="20"/>
        <v>0</v>
      </c>
      <c r="K281" s="156"/>
      <c r="L281" s="157"/>
      <c r="M281" s="158" t="s">
        <v>1</v>
      </c>
      <c r="N281" s="159" t="s">
        <v>37</v>
      </c>
      <c r="O281" s="146">
        <v>0</v>
      </c>
      <c r="P281" s="146">
        <f t="shared" si="21"/>
        <v>0</v>
      </c>
      <c r="Q281" s="146">
        <v>2.5999999999999998E-4</v>
      </c>
      <c r="R281" s="146">
        <f t="shared" si="22"/>
        <v>7.7999999999999988E-4</v>
      </c>
      <c r="S281" s="146">
        <v>0</v>
      </c>
      <c r="T281" s="147">
        <f t="shared" si="2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48" t="s">
        <v>277</v>
      </c>
      <c r="AT281" s="148" t="s">
        <v>128</v>
      </c>
      <c r="AU281" s="148" t="s">
        <v>126</v>
      </c>
      <c r="AY281" s="17" t="s">
        <v>118</v>
      </c>
      <c r="BE281" s="149">
        <f t="shared" si="24"/>
        <v>0</v>
      </c>
      <c r="BF281" s="149">
        <f t="shared" si="25"/>
        <v>0</v>
      </c>
      <c r="BG281" s="149">
        <f t="shared" si="26"/>
        <v>0</v>
      </c>
      <c r="BH281" s="149">
        <f t="shared" si="27"/>
        <v>0</v>
      </c>
      <c r="BI281" s="149">
        <f t="shared" si="28"/>
        <v>0</v>
      </c>
      <c r="BJ281" s="17" t="s">
        <v>126</v>
      </c>
      <c r="BK281" s="150">
        <f t="shared" si="29"/>
        <v>0</v>
      </c>
      <c r="BL281" s="17" t="s">
        <v>203</v>
      </c>
      <c r="BM281" s="148" t="s">
        <v>465</v>
      </c>
    </row>
    <row r="282" spans="1:65" s="2" customFormat="1" ht="24" customHeight="1">
      <c r="A282" s="29"/>
      <c r="B282" s="137"/>
      <c r="C282" s="138" t="s">
        <v>466</v>
      </c>
      <c r="D282" s="138" t="s">
        <v>121</v>
      </c>
      <c r="E282" s="139" t="s">
        <v>467</v>
      </c>
      <c r="F282" s="140" t="s">
        <v>468</v>
      </c>
      <c r="G282" s="141" t="s">
        <v>318</v>
      </c>
      <c r="H282" s="142">
        <v>0.21199999999999999</v>
      </c>
      <c r="I282" s="142"/>
      <c r="J282" s="142">
        <f t="shared" si="20"/>
        <v>0</v>
      </c>
      <c r="K282" s="143"/>
      <c r="L282" s="30"/>
      <c r="M282" s="144" t="s">
        <v>1</v>
      </c>
      <c r="N282" s="145" t="s">
        <v>37</v>
      </c>
      <c r="O282" s="146">
        <v>1.4490000000000001</v>
      </c>
      <c r="P282" s="146">
        <f t="shared" si="21"/>
        <v>0.30718800000000002</v>
      </c>
      <c r="Q282" s="146">
        <v>0</v>
      </c>
      <c r="R282" s="146">
        <f t="shared" si="22"/>
        <v>0</v>
      </c>
      <c r="S282" s="146">
        <v>0</v>
      </c>
      <c r="T282" s="147">
        <f t="shared" si="2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48" t="s">
        <v>203</v>
      </c>
      <c r="AT282" s="148" t="s">
        <v>121</v>
      </c>
      <c r="AU282" s="148" t="s">
        <v>126</v>
      </c>
      <c r="AY282" s="17" t="s">
        <v>118</v>
      </c>
      <c r="BE282" s="149">
        <f t="shared" si="24"/>
        <v>0</v>
      </c>
      <c r="BF282" s="149">
        <f t="shared" si="25"/>
        <v>0</v>
      </c>
      <c r="BG282" s="149">
        <f t="shared" si="26"/>
        <v>0</v>
      </c>
      <c r="BH282" s="149">
        <f t="shared" si="27"/>
        <v>0</v>
      </c>
      <c r="BI282" s="149">
        <f t="shared" si="28"/>
        <v>0</v>
      </c>
      <c r="BJ282" s="17" t="s">
        <v>126</v>
      </c>
      <c r="BK282" s="150">
        <f t="shared" si="29"/>
        <v>0</v>
      </c>
      <c r="BL282" s="17" t="s">
        <v>203</v>
      </c>
      <c r="BM282" s="148" t="s">
        <v>469</v>
      </c>
    </row>
    <row r="283" spans="1:65" s="12" customFormat="1" ht="22.9" customHeight="1">
      <c r="B283" s="125"/>
      <c r="D283" s="126" t="s">
        <v>70</v>
      </c>
      <c r="E283" s="135" t="s">
        <v>470</v>
      </c>
      <c r="F283" s="135" t="s">
        <v>471</v>
      </c>
      <c r="J283" s="136">
        <f>BK283</f>
        <v>0</v>
      </c>
      <c r="L283" s="125"/>
      <c r="M283" s="129"/>
      <c r="N283" s="130"/>
      <c r="O283" s="130"/>
      <c r="P283" s="131">
        <f>SUM(P284:P286)</f>
        <v>32.092660000000002</v>
      </c>
      <c r="Q283" s="130"/>
      <c r="R283" s="131">
        <f>SUM(R284:R286)</f>
        <v>6.0000000000000002E-5</v>
      </c>
      <c r="S283" s="130"/>
      <c r="T283" s="132">
        <f>SUM(T284:T286)</f>
        <v>0</v>
      </c>
      <c r="AR283" s="126" t="s">
        <v>126</v>
      </c>
      <c r="AT283" s="133" t="s">
        <v>70</v>
      </c>
      <c r="AU283" s="133" t="s">
        <v>79</v>
      </c>
      <c r="AY283" s="126" t="s">
        <v>118</v>
      </c>
      <c r="BK283" s="134">
        <f>SUM(BK284:BK286)</f>
        <v>0</v>
      </c>
    </row>
    <row r="284" spans="1:65" s="2" customFormat="1" ht="24" customHeight="1">
      <c r="A284" s="29"/>
      <c r="B284" s="137"/>
      <c r="C284" s="138" t="s">
        <v>472</v>
      </c>
      <c r="D284" s="138" t="s">
        <v>121</v>
      </c>
      <c r="E284" s="139" t="s">
        <v>473</v>
      </c>
      <c r="F284" s="140" t="s">
        <v>474</v>
      </c>
      <c r="G284" s="141" t="s">
        <v>124</v>
      </c>
      <c r="H284" s="142">
        <v>12</v>
      </c>
      <c r="I284" s="142"/>
      <c r="J284" s="142">
        <f>ROUND(I284*H284,3)</f>
        <v>0</v>
      </c>
      <c r="K284" s="143"/>
      <c r="L284" s="30"/>
      <c r="M284" s="144" t="s">
        <v>1</v>
      </c>
      <c r="N284" s="145" t="s">
        <v>37</v>
      </c>
      <c r="O284" s="146">
        <v>2.3820000000000001</v>
      </c>
      <c r="P284" s="146">
        <f>O284*H284</f>
        <v>28.584000000000003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48" t="s">
        <v>203</v>
      </c>
      <c r="AT284" s="148" t="s">
        <v>121</v>
      </c>
      <c r="AU284" s="148" t="s">
        <v>126</v>
      </c>
      <c r="AY284" s="17" t="s">
        <v>118</v>
      </c>
      <c r="BE284" s="149">
        <f>IF(N284="základná",J284,0)</f>
        <v>0</v>
      </c>
      <c r="BF284" s="149">
        <f>IF(N284="znížená",J284,0)</f>
        <v>0</v>
      </c>
      <c r="BG284" s="149">
        <f>IF(N284="zákl. prenesená",J284,0)</f>
        <v>0</v>
      </c>
      <c r="BH284" s="149">
        <f>IF(N284="zníž. prenesená",J284,0)</f>
        <v>0</v>
      </c>
      <c r="BI284" s="149">
        <f>IF(N284="nulová",J284,0)</f>
        <v>0</v>
      </c>
      <c r="BJ284" s="17" t="s">
        <v>126</v>
      </c>
      <c r="BK284" s="150">
        <f>ROUND(I284*H284,3)</f>
        <v>0</v>
      </c>
      <c r="BL284" s="17" t="s">
        <v>203</v>
      </c>
      <c r="BM284" s="148" t="s">
        <v>475</v>
      </c>
    </row>
    <row r="285" spans="1:65" s="13" customFormat="1" ht="11.25">
      <c r="B285" s="160"/>
      <c r="D285" s="161" t="s">
        <v>133</v>
      </c>
      <c r="E285" s="167" t="s">
        <v>1</v>
      </c>
      <c r="F285" s="162" t="s">
        <v>476</v>
      </c>
      <c r="H285" s="163">
        <v>12</v>
      </c>
      <c r="L285" s="160"/>
      <c r="M285" s="164"/>
      <c r="N285" s="165"/>
      <c r="O285" s="165"/>
      <c r="P285" s="165"/>
      <c r="Q285" s="165"/>
      <c r="R285" s="165"/>
      <c r="S285" s="165"/>
      <c r="T285" s="166"/>
      <c r="AT285" s="167" t="s">
        <v>133</v>
      </c>
      <c r="AU285" s="167" t="s">
        <v>126</v>
      </c>
      <c r="AV285" s="13" t="s">
        <v>126</v>
      </c>
      <c r="AW285" s="13" t="s">
        <v>27</v>
      </c>
      <c r="AX285" s="13" t="s">
        <v>79</v>
      </c>
      <c r="AY285" s="167" t="s">
        <v>118</v>
      </c>
    </row>
    <row r="286" spans="1:65" s="2" customFormat="1" ht="24" customHeight="1">
      <c r="A286" s="29"/>
      <c r="B286" s="137"/>
      <c r="C286" s="138" t="s">
        <v>477</v>
      </c>
      <c r="D286" s="138" t="s">
        <v>121</v>
      </c>
      <c r="E286" s="139" t="s">
        <v>478</v>
      </c>
      <c r="F286" s="140" t="s">
        <v>479</v>
      </c>
      <c r="G286" s="141" t="s">
        <v>124</v>
      </c>
      <c r="H286" s="142">
        <v>1</v>
      </c>
      <c r="I286" s="142"/>
      <c r="J286" s="142">
        <f>ROUND(I286*H286,3)</f>
        <v>0</v>
      </c>
      <c r="K286" s="143"/>
      <c r="L286" s="30"/>
      <c r="M286" s="144" t="s">
        <v>1</v>
      </c>
      <c r="N286" s="145" t="s">
        <v>37</v>
      </c>
      <c r="O286" s="146">
        <v>3.5086599999999999</v>
      </c>
      <c r="P286" s="146">
        <f>O286*H286</f>
        <v>3.5086599999999999</v>
      </c>
      <c r="Q286" s="146">
        <v>6.0000000000000002E-5</v>
      </c>
      <c r="R286" s="146">
        <f>Q286*H286</f>
        <v>6.0000000000000002E-5</v>
      </c>
      <c r="S286" s="146">
        <v>0</v>
      </c>
      <c r="T286" s="147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48" t="s">
        <v>203</v>
      </c>
      <c r="AT286" s="148" t="s">
        <v>121</v>
      </c>
      <c r="AU286" s="148" t="s">
        <v>126</v>
      </c>
      <c r="AY286" s="17" t="s">
        <v>118</v>
      </c>
      <c r="BE286" s="149">
        <f>IF(N286="základná",J286,0)</f>
        <v>0</v>
      </c>
      <c r="BF286" s="149">
        <f>IF(N286="znížená",J286,0)</f>
        <v>0</v>
      </c>
      <c r="BG286" s="149">
        <f>IF(N286="zákl. prenesená",J286,0)</f>
        <v>0</v>
      </c>
      <c r="BH286" s="149">
        <f>IF(N286="zníž. prenesená",J286,0)</f>
        <v>0</v>
      </c>
      <c r="BI286" s="149">
        <f>IF(N286="nulová",J286,0)</f>
        <v>0</v>
      </c>
      <c r="BJ286" s="17" t="s">
        <v>126</v>
      </c>
      <c r="BK286" s="150">
        <f>ROUND(I286*H286,3)</f>
        <v>0</v>
      </c>
      <c r="BL286" s="17" t="s">
        <v>203</v>
      </c>
      <c r="BM286" s="148" t="s">
        <v>480</v>
      </c>
    </row>
    <row r="287" spans="1:65" s="12" customFormat="1" ht="22.9" customHeight="1">
      <c r="B287" s="125"/>
      <c r="D287" s="126" t="s">
        <v>70</v>
      </c>
      <c r="E287" s="135" t="s">
        <v>481</v>
      </c>
      <c r="F287" s="135" t="s">
        <v>482</v>
      </c>
      <c r="J287" s="136">
        <f>BK287</f>
        <v>0</v>
      </c>
      <c r="L287" s="125"/>
      <c r="M287" s="129"/>
      <c r="N287" s="130"/>
      <c r="O287" s="130"/>
      <c r="P287" s="131">
        <f>P288</f>
        <v>9.6119999999999997E-2</v>
      </c>
      <c r="Q287" s="130"/>
      <c r="R287" s="131">
        <f>R288</f>
        <v>5.0000000000000002E-5</v>
      </c>
      <c r="S287" s="130"/>
      <c r="T287" s="132">
        <f>T288</f>
        <v>1E-3</v>
      </c>
      <c r="AR287" s="126" t="s">
        <v>126</v>
      </c>
      <c r="AT287" s="133" t="s">
        <v>70</v>
      </c>
      <c r="AU287" s="133" t="s">
        <v>79</v>
      </c>
      <c r="AY287" s="126" t="s">
        <v>118</v>
      </c>
      <c r="BK287" s="134">
        <f>BK288</f>
        <v>0</v>
      </c>
    </row>
    <row r="288" spans="1:65" s="2" customFormat="1" ht="16.5" customHeight="1">
      <c r="A288" s="29"/>
      <c r="B288" s="137"/>
      <c r="C288" s="138" t="s">
        <v>483</v>
      </c>
      <c r="D288" s="138" t="s">
        <v>121</v>
      </c>
      <c r="E288" s="139" t="s">
        <v>484</v>
      </c>
      <c r="F288" s="140" t="s">
        <v>485</v>
      </c>
      <c r="G288" s="141" t="s">
        <v>350</v>
      </c>
      <c r="H288" s="142">
        <v>1</v>
      </c>
      <c r="I288" s="142"/>
      <c r="J288" s="142">
        <f>ROUND(I288*H288,3)</f>
        <v>0</v>
      </c>
      <c r="K288" s="143"/>
      <c r="L288" s="30"/>
      <c r="M288" s="144" t="s">
        <v>1</v>
      </c>
      <c r="N288" s="145" t="s">
        <v>37</v>
      </c>
      <c r="O288" s="146">
        <v>9.6119999999999997E-2</v>
      </c>
      <c r="P288" s="146">
        <f>O288*H288</f>
        <v>9.6119999999999997E-2</v>
      </c>
      <c r="Q288" s="146">
        <v>5.0000000000000002E-5</v>
      </c>
      <c r="R288" s="146">
        <f>Q288*H288</f>
        <v>5.0000000000000002E-5</v>
      </c>
      <c r="S288" s="146">
        <v>1E-3</v>
      </c>
      <c r="T288" s="147">
        <f>S288*H288</f>
        <v>1E-3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8" t="s">
        <v>203</v>
      </c>
      <c r="AT288" s="148" t="s">
        <v>121</v>
      </c>
      <c r="AU288" s="148" t="s">
        <v>126</v>
      </c>
      <c r="AY288" s="17" t="s">
        <v>118</v>
      </c>
      <c r="BE288" s="149">
        <f>IF(N288="základná",J288,0)</f>
        <v>0</v>
      </c>
      <c r="BF288" s="149">
        <f>IF(N288="znížená",J288,0)</f>
        <v>0</v>
      </c>
      <c r="BG288" s="149">
        <f>IF(N288="zákl. prenesená",J288,0)</f>
        <v>0</v>
      </c>
      <c r="BH288" s="149">
        <f>IF(N288="zníž. prenesená",J288,0)</f>
        <v>0</v>
      </c>
      <c r="BI288" s="149">
        <f>IF(N288="nulová",J288,0)</f>
        <v>0</v>
      </c>
      <c r="BJ288" s="17" t="s">
        <v>126</v>
      </c>
      <c r="BK288" s="150">
        <f>ROUND(I288*H288,3)</f>
        <v>0</v>
      </c>
      <c r="BL288" s="17" t="s">
        <v>203</v>
      </c>
      <c r="BM288" s="148" t="s">
        <v>486</v>
      </c>
    </row>
    <row r="289" spans="1:65" s="12" customFormat="1" ht="22.9" customHeight="1">
      <c r="B289" s="125"/>
      <c r="D289" s="126" t="s">
        <v>70</v>
      </c>
      <c r="E289" s="135" t="s">
        <v>487</v>
      </c>
      <c r="F289" s="135" t="s">
        <v>488</v>
      </c>
      <c r="J289" s="136">
        <f>BK289</f>
        <v>0</v>
      </c>
      <c r="L289" s="125"/>
      <c r="M289" s="129"/>
      <c r="N289" s="130"/>
      <c r="O289" s="130"/>
      <c r="P289" s="131">
        <f>SUM(P290:P303)</f>
        <v>62.966306000000003</v>
      </c>
      <c r="Q289" s="130"/>
      <c r="R289" s="131">
        <f>SUM(R290:R303)</f>
        <v>2.2027424500000001</v>
      </c>
      <c r="S289" s="130"/>
      <c r="T289" s="132">
        <f>SUM(T290:T303)</f>
        <v>0</v>
      </c>
      <c r="AR289" s="126" t="s">
        <v>126</v>
      </c>
      <c r="AT289" s="133" t="s">
        <v>70</v>
      </c>
      <c r="AU289" s="133" t="s">
        <v>79</v>
      </c>
      <c r="AY289" s="126" t="s">
        <v>118</v>
      </c>
      <c r="BK289" s="134">
        <f>SUM(BK290:BK303)</f>
        <v>0</v>
      </c>
    </row>
    <row r="290" spans="1:65" s="2" customFormat="1" ht="24" customHeight="1">
      <c r="A290" s="29"/>
      <c r="B290" s="137"/>
      <c r="C290" s="138" t="s">
        <v>489</v>
      </c>
      <c r="D290" s="138" t="s">
        <v>121</v>
      </c>
      <c r="E290" s="139" t="s">
        <v>490</v>
      </c>
      <c r="F290" s="140" t="s">
        <v>491</v>
      </c>
      <c r="G290" s="141" t="s">
        <v>140</v>
      </c>
      <c r="H290" s="142">
        <v>38.1</v>
      </c>
      <c r="I290" s="142"/>
      <c r="J290" s="142">
        <f>ROUND(I290*H290,3)</f>
        <v>0</v>
      </c>
      <c r="K290" s="143"/>
      <c r="L290" s="30"/>
      <c r="M290" s="144" t="s">
        <v>1</v>
      </c>
      <c r="N290" s="145" t="s">
        <v>37</v>
      </c>
      <c r="O290" s="146">
        <v>0.11899999999999999</v>
      </c>
      <c r="P290" s="146">
        <f>O290*H290</f>
        <v>4.5339</v>
      </c>
      <c r="Q290" s="146">
        <v>3.5699999999999998E-3</v>
      </c>
      <c r="R290" s="146">
        <f>Q290*H290</f>
        <v>0.136017</v>
      </c>
      <c r="S290" s="146">
        <v>0</v>
      </c>
      <c r="T290" s="147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48" t="s">
        <v>203</v>
      </c>
      <c r="AT290" s="148" t="s">
        <v>121</v>
      </c>
      <c r="AU290" s="148" t="s">
        <v>126</v>
      </c>
      <c r="AY290" s="17" t="s">
        <v>118</v>
      </c>
      <c r="BE290" s="149">
        <f>IF(N290="základná",J290,0)</f>
        <v>0</v>
      </c>
      <c r="BF290" s="149">
        <f>IF(N290="znížená",J290,0)</f>
        <v>0</v>
      </c>
      <c r="BG290" s="149">
        <f>IF(N290="zákl. prenesená",J290,0)</f>
        <v>0</v>
      </c>
      <c r="BH290" s="149">
        <f>IF(N290="zníž. prenesená",J290,0)</f>
        <v>0</v>
      </c>
      <c r="BI290" s="149">
        <f>IF(N290="nulová",J290,0)</f>
        <v>0</v>
      </c>
      <c r="BJ290" s="17" t="s">
        <v>126</v>
      </c>
      <c r="BK290" s="150">
        <f>ROUND(I290*H290,3)</f>
        <v>0</v>
      </c>
      <c r="BL290" s="17" t="s">
        <v>203</v>
      </c>
      <c r="BM290" s="148" t="s">
        <v>492</v>
      </c>
    </row>
    <row r="291" spans="1:65" s="13" customFormat="1" ht="11.25">
      <c r="B291" s="160"/>
      <c r="D291" s="161" t="s">
        <v>133</v>
      </c>
      <c r="E291" s="167" t="s">
        <v>1</v>
      </c>
      <c r="F291" s="162" t="s">
        <v>493</v>
      </c>
      <c r="H291" s="163">
        <v>38.1</v>
      </c>
      <c r="L291" s="160"/>
      <c r="M291" s="164"/>
      <c r="N291" s="165"/>
      <c r="O291" s="165"/>
      <c r="P291" s="165"/>
      <c r="Q291" s="165"/>
      <c r="R291" s="165"/>
      <c r="S291" s="165"/>
      <c r="T291" s="166"/>
      <c r="AT291" s="167" t="s">
        <v>133</v>
      </c>
      <c r="AU291" s="167" t="s">
        <v>126</v>
      </c>
      <c r="AV291" s="13" t="s">
        <v>126</v>
      </c>
      <c r="AW291" s="13" t="s">
        <v>27</v>
      </c>
      <c r="AX291" s="13" t="s">
        <v>71</v>
      </c>
      <c r="AY291" s="167" t="s">
        <v>118</v>
      </c>
    </row>
    <row r="292" spans="1:65" s="14" customFormat="1" ht="11.25">
      <c r="B292" s="168"/>
      <c r="D292" s="161" t="s">
        <v>133</v>
      </c>
      <c r="E292" s="169" t="s">
        <v>1</v>
      </c>
      <c r="F292" s="170" t="s">
        <v>156</v>
      </c>
      <c r="H292" s="171">
        <v>38.1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133</v>
      </c>
      <c r="AU292" s="169" t="s">
        <v>126</v>
      </c>
      <c r="AV292" s="14" t="s">
        <v>125</v>
      </c>
      <c r="AW292" s="14" t="s">
        <v>27</v>
      </c>
      <c r="AX292" s="14" t="s">
        <v>79</v>
      </c>
      <c r="AY292" s="169" t="s">
        <v>118</v>
      </c>
    </row>
    <row r="293" spans="1:65" s="2" customFormat="1" ht="16.5" customHeight="1">
      <c r="A293" s="29"/>
      <c r="B293" s="137"/>
      <c r="C293" s="151" t="s">
        <v>494</v>
      </c>
      <c r="D293" s="151" t="s">
        <v>128</v>
      </c>
      <c r="E293" s="152" t="s">
        <v>495</v>
      </c>
      <c r="F293" s="153" t="s">
        <v>496</v>
      </c>
      <c r="G293" s="154" t="s">
        <v>140</v>
      </c>
      <c r="H293" s="155">
        <v>64.388999999999996</v>
      </c>
      <c r="I293" s="155"/>
      <c r="J293" s="155">
        <f>ROUND(I293*H293,3)</f>
        <v>0</v>
      </c>
      <c r="K293" s="156"/>
      <c r="L293" s="157"/>
      <c r="M293" s="158" t="s">
        <v>1</v>
      </c>
      <c r="N293" s="159" t="s">
        <v>37</v>
      </c>
      <c r="O293" s="146">
        <v>0</v>
      </c>
      <c r="P293" s="146">
        <f>O293*H293</f>
        <v>0</v>
      </c>
      <c r="Q293" s="146">
        <v>1.25E-3</v>
      </c>
      <c r="R293" s="146">
        <f>Q293*H293</f>
        <v>8.0486249999999995E-2</v>
      </c>
      <c r="S293" s="146">
        <v>0</v>
      </c>
      <c r="T293" s="147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48" t="s">
        <v>277</v>
      </c>
      <c r="AT293" s="148" t="s">
        <v>128</v>
      </c>
      <c r="AU293" s="148" t="s">
        <v>126</v>
      </c>
      <c r="AY293" s="17" t="s">
        <v>118</v>
      </c>
      <c r="BE293" s="149">
        <f>IF(N293="základná",J293,0)</f>
        <v>0</v>
      </c>
      <c r="BF293" s="149">
        <f>IF(N293="znížená",J293,0)</f>
        <v>0</v>
      </c>
      <c r="BG293" s="149">
        <f>IF(N293="zákl. prenesená",J293,0)</f>
        <v>0</v>
      </c>
      <c r="BH293" s="149">
        <f>IF(N293="zníž. prenesená",J293,0)</f>
        <v>0</v>
      </c>
      <c r="BI293" s="149">
        <f>IF(N293="nulová",J293,0)</f>
        <v>0</v>
      </c>
      <c r="BJ293" s="17" t="s">
        <v>126</v>
      </c>
      <c r="BK293" s="150">
        <f>ROUND(I293*H293,3)</f>
        <v>0</v>
      </c>
      <c r="BL293" s="17" t="s">
        <v>203</v>
      </c>
      <c r="BM293" s="148" t="s">
        <v>497</v>
      </c>
    </row>
    <row r="294" spans="1:65" s="13" customFormat="1" ht="11.25">
      <c r="B294" s="160"/>
      <c r="D294" s="161" t="s">
        <v>133</v>
      </c>
      <c r="F294" s="162" t="s">
        <v>498</v>
      </c>
      <c r="H294" s="163">
        <v>64.388999999999996</v>
      </c>
      <c r="L294" s="160"/>
      <c r="M294" s="164"/>
      <c r="N294" s="165"/>
      <c r="O294" s="165"/>
      <c r="P294" s="165"/>
      <c r="Q294" s="165"/>
      <c r="R294" s="165"/>
      <c r="S294" s="165"/>
      <c r="T294" s="166"/>
      <c r="AT294" s="167" t="s">
        <v>133</v>
      </c>
      <c r="AU294" s="167" t="s">
        <v>126</v>
      </c>
      <c r="AV294" s="13" t="s">
        <v>126</v>
      </c>
      <c r="AW294" s="13" t="s">
        <v>3</v>
      </c>
      <c r="AX294" s="13" t="s">
        <v>79</v>
      </c>
      <c r="AY294" s="167" t="s">
        <v>118</v>
      </c>
    </row>
    <row r="295" spans="1:65" s="2" customFormat="1" ht="24" customHeight="1">
      <c r="A295" s="29"/>
      <c r="B295" s="137"/>
      <c r="C295" s="138" t="s">
        <v>499</v>
      </c>
      <c r="D295" s="138" t="s">
        <v>121</v>
      </c>
      <c r="E295" s="139" t="s">
        <v>500</v>
      </c>
      <c r="F295" s="140" t="s">
        <v>501</v>
      </c>
      <c r="G295" s="141" t="s">
        <v>146</v>
      </c>
      <c r="H295" s="142">
        <v>74.8</v>
      </c>
      <c r="I295" s="142"/>
      <c r="J295" s="142">
        <f>ROUND(I295*H295,3)</f>
        <v>0</v>
      </c>
      <c r="K295" s="143"/>
      <c r="L295" s="30"/>
      <c r="M295" s="144" t="s">
        <v>1</v>
      </c>
      <c r="N295" s="145" t="s">
        <v>37</v>
      </c>
      <c r="O295" s="146">
        <v>0.73399999999999999</v>
      </c>
      <c r="P295" s="146">
        <f>O295*H295</f>
        <v>54.903199999999998</v>
      </c>
      <c r="Q295" s="146">
        <v>4.0000000000000001E-3</v>
      </c>
      <c r="R295" s="146">
        <f>Q295*H295</f>
        <v>0.29920000000000002</v>
      </c>
      <c r="S295" s="146">
        <v>0</v>
      </c>
      <c r="T295" s="147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48" t="s">
        <v>203</v>
      </c>
      <c r="AT295" s="148" t="s">
        <v>121</v>
      </c>
      <c r="AU295" s="148" t="s">
        <v>126</v>
      </c>
      <c r="AY295" s="17" t="s">
        <v>118</v>
      </c>
      <c r="BE295" s="149">
        <f>IF(N295="základná",J295,0)</f>
        <v>0</v>
      </c>
      <c r="BF295" s="149">
        <f>IF(N295="znížená",J295,0)</f>
        <v>0</v>
      </c>
      <c r="BG295" s="149">
        <f>IF(N295="zákl. prenesená",J295,0)</f>
        <v>0</v>
      </c>
      <c r="BH295" s="149">
        <f>IF(N295="zníž. prenesená",J295,0)</f>
        <v>0</v>
      </c>
      <c r="BI295" s="149">
        <f>IF(N295="nulová",J295,0)</f>
        <v>0</v>
      </c>
      <c r="BJ295" s="17" t="s">
        <v>126</v>
      </c>
      <c r="BK295" s="150">
        <f>ROUND(I295*H295,3)</f>
        <v>0</v>
      </c>
      <c r="BL295" s="17" t="s">
        <v>203</v>
      </c>
      <c r="BM295" s="148" t="s">
        <v>502</v>
      </c>
    </row>
    <row r="296" spans="1:65" s="13" customFormat="1" ht="11.25">
      <c r="B296" s="160"/>
      <c r="D296" s="161" t="s">
        <v>133</v>
      </c>
      <c r="E296" s="167" t="s">
        <v>1</v>
      </c>
      <c r="F296" s="162" t="s">
        <v>162</v>
      </c>
      <c r="H296" s="163">
        <v>44.73</v>
      </c>
      <c r="L296" s="160"/>
      <c r="M296" s="164"/>
      <c r="N296" s="165"/>
      <c r="O296" s="165"/>
      <c r="P296" s="165"/>
      <c r="Q296" s="165"/>
      <c r="R296" s="165"/>
      <c r="S296" s="165"/>
      <c r="T296" s="166"/>
      <c r="AT296" s="167" t="s">
        <v>133</v>
      </c>
      <c r="AU296" s="167" t="s">
        <v>126</v>
      </c>
      <c r="AV296" s="13" t="s">
        <v>126</v>
      </c>
      <c r="AW296" s="13" t="s">
        <v>27</v>
      </c>
      <c r="AX296" s="13" t="s">
        <v>71</v>
      </c>
      <c r="AY296" s="167" t="s">
        <v>118</v>
      </c>
    </row>
    <row r="297" spans="1:65" s="15" customFormat="1" ht="11.25">
      <c r="B297" s="175"/>
      <c r="D297" s="161" t="s">
        <v>133</v>
      </c>
      <c r="E297" s="176" t="s">
        <v>1</v>
      </c>
      <c r="F297" s="177" t="s">
        <v>186</v>
      </c>
      <c r="H297" s="176" t="s">
        <v>1</v>
      </c>
      <c r="L297" s="175"/>
      <c r="M297" s="178"/>
      <c r="N297" s="179"/>
      <c r="O297" s="179"/>
      <c r="P297" s="179"/>
      <c r="Q297" s="179"/>
      <c r="R297" s="179"/>
      <c r="S297" s="179"/>
      <c r="T297" s="180"/>
      <c r="AT297" s="176" t="s">
        <v>133</v>
      </c>
      <c r="AU297" s="176" t="s">
        <v>126</v>
      </c>
      <c r="AV297" s="15" t="s">
        <v>79</v>
      </c>
      <c r="AW297" s="15" t="s">
        <v>27</v>
      </c>
      <c r="AX297" s="15" t="s">
        <v>71</v>
      </c>
      <c r="AY297" s="176" t="s">
        <v>118</v>
      </c>
    </row>
    <row r="298" spans="1:65" s="13" customFormat="1" ht="11.25">
      <c r="B298" s="160"/>
      <c r="D298" s="161" t="s">
        <v>133</v>
      </c>
      <c r="E298" s="167" t="s">
        <v>1</v>
      </c>
      <c r="F298" s="162" t="s">
        <v>222</v>
      </c>
      <c r="H298" s="163">
        <v>28.17</v>
      </c>
      <c r="L298" s="160"/>
      <c r="M298" s="164"/>
      <c r="N298" s="165"/>
      <c r="O298" s="165"/>
      <c r="P298" s="165"/>
      <c r="Q298" s="165"/>
      <c r="R298" s="165"/>
      <c r="S298" s="165"/>
      <c r="T298" s="166"/>
      <c r="AT298" s="167" t="s">
        <v>133</v>
      </c>
      <c r="AU298" s="167" t="s">
        <v>126</v>
      </c>
      <c r="AV298" s="13" t="s">
        <v>126</v>
      </c>
      <c r="AW298" s="13" t="s">
        <v>27</v>
      </c>
      <c r="AX298" s="13" t="s">
        <v>71</v>
      </c>
      <c r="AY298" s="167" t="s">
        <v>118</v>
      </c>
    </row>
    <row r="299" spans="1:65" s="13" customFormat="1" ht="11.25">
      <c r="B299" s="160"/>
      <c r="D299" s="161" t="s">
        <v>133</v>
      </c>
      <c r="E299" s="167" t="s">
        <v>1</v>
      </c>
      <c r="F299" s="162" t="s">
        <v>223</v>
      </c>
      <c r="H299" s="163">
        <v>1.9</v>
      </c>
      <c r="L299" s="160"/>
      <c r="M299" s="164"/>
      <c r="N299" s="165"/>
      <c r="O299" s="165"/>
      <c r="P299" s="165"/>
      <c r="Q299" s="165"/>
      <c r="R299" s="165"/>
      <c r="S299" s="165"/>
      <c r="T299" s="166"/>
      <c r="AT299" s="167" t="s">
        <v>133</v>
      </c>
      <c r="AU299" s="167" t="s">
        <v>126</v>
      </c>
      <c r="AV299" s="13" t="s">
        <v>126</v>
      </c>
      <c r="AW299" s="13" t="s">
        <v>27</v>
      </c>
      <c r="AX299" s="13" t="s">
        <v>71</v>
      </c>
      <c r="AY299" s="167" t="s">
        <v>118</v>
      </c>
    </row>
    <row r="300" spans="1:65" s="14" customFormat="1" ht="11.25">
      <c r="B300" s="168"/>
      <c r="D300" s="161" t="s">
        <v>133</v>
      </c>
      <c r="E300" s="169" t="s">
        <v>1</v>
      </c>
      <c r="F300" s="170" t="s">
        <v>156</v>
      </c>
      <c r="H300" s="171">
        <v>74.800000000000011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133</v>
      </c>
      <c r="AU300" s="169" t="s">
        <v>126</v>
      </c>
      <c r="AV300" s="14" t="s">
        <v>125</v>
      </c>
      <c r="AW300" s="14" t="s">
        <v>27</v>
      </c>
      <c r="AX300" s="14" t="s">
        <v>79</v>
      </c>
      <c r="AY300" s="169" t="s">
        <v>118</v>
      </c>
    </row>
    <row r="301" spans="1:65" s="2" customFormat="1" ht="16.5" customHeight="1">
      <c r="A301" s="29"/>
      <c r="B301" s="137"/>
      <c r="C301" s="151" t="s">
        <v>503</v>
      </c>
      <c r="D301" s="151" t="s">
        <v>128</v>
      </c>
      <c r="E301" s="152" t="s">
        <v>504</v>
      </c>
      <c r="F301" s="153" t="s">
        <v>505</v>
      </c>
      <c r="G301" s="154" t="s">
        <v>146</v>
      </c>
      <c r="H301" s="155">
        <v>78.540000000000006</v>
      </c>
      <c r="I301" s="155"/>
      <c r="J301" s="155">
        <f>ROUND(I301*H301,3)</f>
        <v>0</v>
      </c>
      <c r="K301" s="156"/>
      <c r="L301" s="157"/>
      <c r="M301" s="158" t="s">
        <v>1</v>
      </c>
      <c r="N301" s="159" t="s">
        <v>37</v>
      </c>
      <c r="O301" s="146">
        <v>0</v>
      </c>
      <c r="P301" s="146">
        <f>O301*H301</f>
        <v>0</v>
      </c>
      <c r="Q301" s="146">
        <v>2.1479999999999999E-2</v>
      </c>
      <c r="R301" s="146">
        <f>Q301*H301</f>
        <v>1.6870392000000001</v>
      </c>
      <c r="S301" s="146">
        <v>0</v>
      </c>
      <c r="T301" s="147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48" t="s">
        <v>277</v>
      </c>
      <c r="AT301" s="148" t="s">
        <v>128</v>
      </c>
      <c r="AU301" s="148" t="s">
        <v>126</v>
      </c>
      <c r="AY301" s="17" t="s">
        <v>118</v>
      </c>
      <c r="BE301" s="149">
        <f>IF(N301="základná",J301,0)</f>
        <v>0</v>
      </c>
      <c r="BF301" s="149">
        <f>IF(N301="znížená",J301,0)</f>
        <v>0</v>
      </c>
      <c r="BG301" s="149">
        <f>IF(N301="zákl. prenesená",J301,0)</f>
        <v>0</v>
      </c>
      <c r="BH301" s="149">
        <f>IF(N301="zníž. prenesená",J301,0)</f>
        <v>0</v>
      </c>
      <c r="BI301" s="149">
        <f>IF(N301="nulová",J301,0)</f>
        <v>0</v>
      </c>
      <c r="BJ301" s="17" t="s">
        <v>126</v>
      </c>
      <c r="BK301" s="150">
        <f>ROUND(I301*H301,3)</f>
        <v>0</v>
      </c>
      <c r="BL301" s="17" t="s">
        <v>203</v>
      </c>
      <c r="BM301" s="148" t="s">
        <v>506</v>
      </c>
    </row>
    <row r="302" spans="1:65" s="13" customFormat="1" ht="11.25">
      <c r="B302" s="160"/>
      <c r="D302" s="161" t="s">
        <v>133</v>
      </c>
      <c r="F302" s="162" t="s">
        <v>507</v>
      </c>
      <c r="H302" s="163">
        <v>78.540000000000006</v>
      </c>
      <c r="L302" s="160"/>
      <c r="M302" s="164"/>
      <c r="N302" s="165"/>
      <c r="O302" s="165"/>
      <c r="P302" s="165"/>
      <c r="Q302" s="165"/>
      <c r="R302" s="165"/>
      <c r="S302" s="165"/>
      <c r="T302" s="166"/>
      <c r="AT302" s="167" t="s">
        <v>133</v>
      </c>
      <c r="AU302" s="167" t="s">
        <v>126</v>
      </c>
      <c r="AV302" s="13" t="s">
        <v>126</v>
      </c>
      <c r="AW302" s="13" t="s">
        <v>3</v>
      </c>
      <c r="AX302" s="13" t="s">
        <v>79</v>
      </c>
      <c r="AY302" s="167" t="s">
        <v>118</v>
      </c>
    </row>
    <row r="303" spans="1:65" s="2" customFormat="1" ht="24" customHeight="1">
      <c r="A303" s="29"/>
      <c r="B303" s="137"/>
      <c r="C303" s="138" t="s">
        <v>508</v>
      </c>
      <c r="D303" s="138" t="s">
        <v>121</v>
      </c>
      <c r="E303" s="139" t="s">
        <v>509</v>
      </c>
      <c r="F303" s="140" t="s">
        <v>510</v>
      </c>
      <c r="G303" s="141" t="s">
        <v>318</v>
      </c>
      <c r="H303" s="142">
        <v>2.2029999999999998</v>
      </c>
      <c r="I303" s="142"/>
      <c r="J303" s="142">
        <f>ROUND(I303*H303,3)</f>
        <v>0</v>
      </c>
      <c r="K303" s="143"/>
      <c r="L303" s="30"/>
      <c r="M303" s="144" t="s">
        <v>1</v>
      </c>
      <c r="N303" s="145" t="s">
        <v>37</v>
      </c>
      <c r="O303" s="146">
        <v>1.6020000000000001</v>
      </c>
      <c r="P303" s="146">
        <f>O303*H303</f>
        <v>3.5292059999999998</v>
      </c>
      <c r="Q303" s="146">
        <v>0</v>
      </c>
      <c r="R303" s="146">
        <f>Q303*H303</f>
        <v>0</v>
      </c>
      <c r="S303" s="146">
        <v>0</v>
      </c>
      <c r="T303" s="147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48" t="s">
        <v>203</v>
      </c>
      <c r="AT303" s="148" t="s">
        <v>121</v>
      </c>
      <c r="AU303" s="148" t="s">
        <v>126</v>
      </c>
      <c r="AY303" s="17" t="s">
        <v>118</v>
      </c>
      <c r="BE303" s="149">
        <f>IF(N303="základná",J303,0)</f>
        <v>0</v>
      </c>
      <c r="BF303" s="149">
        <f>IF(N303="znížená",J303,0)</f>
        <v>0</v>
      </c>
      <c r="BG303" s="149">
        <f>IF(N303="zákl. prenesená",J303,0)</f>
        <v>0</v>
      </c>
      <c r="BH303" s="149">
        <f>IF(N303="zníž. prenesená",J303,0)</f>
        <v>0</v>
      </c>
      <c r="BI303" s="149">
        <f>IF(N303="nulová",J303,0)</f>
        <v>0</v>
      </c>
      <c r="BJ303" s="17" t="s">
        <v>126</v>
      </c>
      <c r="BK303" s="150">
        <f>ROUND(I303*H303,3)</f>
        <v>0</v>
      </c>
      <c r="BL303" s="17" t="s">
        <v>203</v>
      </c>
      <c r="BM303" s="148" t="s">
        <v>511</v>
      </c>
    </row>
    <row r="304" spans="1:65" s="12" customFormat="1" ht="22.9" customHeight="1">
      <c r="B304" s="125"/>
      <c r="D304" s="126" t="s">
        <v>70</v>
      </c>
      <c r="E304" s="135" t="s">
        <v>512</v>
      </c>
      <c r="F304" s="135" t="s">
        <v>513</v>
      </c>
      <c r="J304" s="136">
        <f>BK304</f>
        <v>0</v>
      </c>
      <c r="L304" s="125"/>
      <c r="M304" s="129"/>
      <c r="N304" s="130"/>
      <c r="O304" s="130"/>
      <c r="P304" s="131">
        <f>SUM(P305:P322)</f>
        <v>39.048765499999995</v>
      </c>
      <c r="Q304" s="130"/>
      <c r="R304" s="131">
        <f>SUM(R305:R322)</f>
        <v>0.1204865</v>
      </c>
      <c r="S304" s="130"/>
      <c r="T304" s="132">
        <f>SUM(T305:T322)</f>
        <v>3.0824999999999998E-2</v>
      </c>
      <c r="AR304" s="126" t="s">
        <v>126</v>
      </c>
      <c r="AT304" s="133" t="s">
        <v>70</v>
      </c>
      <c r="AU304" s="133" t="s">
        <v>79</v>
      </c>
      <c r="AY304" s="126" t="s">
        <v>118</v>
      </c>
      <c r="BK304" s="134">
        <f>SUM(BK305:BK322)</f>
        <v>0</v>
      </c>
    </row>
    <row r="305" spans="1:65" s="2" customFormat="1" ht="16.5" customHeight="1">
      <c r="A305" s="29"/>
      <c r="B305" s="137"/>
      <c r="C305" s="138" t="s">
        <v>514</v>
      </c>
      <c r="D305" s="138" t="s">
        <v>121</v>
      </c>
      <c r="E305" s="139" t="s">
        <v>515</v>
      </c>
      <c r="F305" s="140" t="s">
        <v>516</v>
      </c>
      <c r="G305" s="141" t="s">
        <v>140</v>
      </c>
      <c r="H305" s="142">
        <v>22.7</v>
      </c>
      <c r="I305" s="142"/>
      <c r="J305" s="142">
        <f>ROUND(I305*H305,3)</f>
        <v>0</v>
      </c>
      <c r="K305" s="143"/>
      <c r="L305" s="30"/>
      <c r="M305" s="144" t="s">
        <v>1</v>
      </c>
      <c r="N305" s="145" t="s">
        <v>37</v>
      </c>
      <c r="O305" s="146">
        <v>0.39400000000000002</v>
      </c>
      <c r="P305" s="146">
        <f>O305*H305</f>
        <v>8.9437999999999995</v>
      </c>
      <c r="Q305" s="146">
        <v>4.0000000000000003E-5</v>
      </c>
      <c r="R305" s="146">
        <f>Q305*H305</f>
        <v>9.0800000000000006E-4</v>
      </c>
      <c r="S305" s="146">
        <v>0</v>
      </c>
      <c r="T305" s="147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48" t="s">
        <v>203</v>
      </c>
      <c r="AT305" s="148" t="s">
        <v>121</v>
      </c>
      <c r="AU305" s="148" t="s">
        <v>126</v>
      </c>
      <c r="AY305" s="17" t="s">
        <v>118</v>
      </c>
      <c r="BE305" s="149">
        <f>IF(N305="základná",J305,0)</f>
        <v>0</v>
      </c>
      <c r="BF305" s="149">
        <f>IF(N305="znížená",J305,0)</f>
        <v>0</v>
      </c>
      <c r="BG305" s="149">
        <f>IF(N305="zákl. prenesená",J305,0)</f>
        <v>0</v>
      </c>
      <c r="BH305" s="149">
        <f>IF(N305="zníž. prenesená",J305,0)</f>
        <v>0</v>
      </c>
      <c r="BI305" s="149">
        <f>IF(N305="nulová",J305,0)</f>
        <v>0</v>
      </c>
      <c r="BJ305" s="17" t="s">
        <v>126</v>
      </c>
      <c r="BK305" s="150">
        <f>ROUND(I305*H305,3)</f>
        <v>0</v>
      </c>
      <c r="BL305" s="17" t="s">
        <v>203</v>
      </c>
      <c r="BM305" s="148" t="s">
        <v>517</v>
      </c>
    </row>
    <row r="306" spans="1:65" s="13" customFormat="1" ht="11.25">
      <c r="B306" s="160"/>
      <c r="D306" s="161" t="s">
        <v>133</v>
      </c>
      <c r="E306" s="167" t="s">
        <v>1</v>
      </c>
      <c r="F306" s="162" t="s">
        <v>518</v>
      </c>
      <c r="H306" s="163">
        <v>22.7</v>
      </c>
      <c r="L306" s="160"/>
      <c r="M306" s="164"/>
      <c r="N306" s="165"/>
      <c r="O306" s="165"/>
      <c r="P306" s="165"/>
      <c r="Q306" s="165"/>
      <c r="R306" s="165"/>
      <c r="S306" s="165"/>
      <c r="T306" s="166"/>
      <c r="AT306" s="167" t="s">
        <v>133</v>
      </c>
      <c r="AU306" s="167" t="s">
        <v>126</v>
      </c>
      <c r="AV306" s="13" t="s">
        <v>126</v>
      </c>
      <c r="AW306" s="13" t="s">
        <v>27</v>
      </c>
      <c r="AX306" s="13" t="s">
        <v>71</v>
      </c>
      <c r="AY306" s="167" t="s">
        <v>118</v>
      </c>
    </row>
    <row r="307" spans="1:65" s="14" customFormat="1" ht="11.25">
      <c r="B307" s="168"/>
      <c r="D307" s="161" t="s">
        <v>133</v>
      </c>
      <c r="E307" s="169" t="s">
        <v>1</v>
      </c>
      <c r="F307" s="170" t="s">
        <v>156</v>
      </c>
      <c r="H307" s="171">
        <v>22.7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133</v>
      </c>
      <c r="AU307" s="169" t="s">
        <v>126</v>
      </c>
      <c r="AV307" s="14" t="s">
        <v>125</v>
      </c>
      <c r="AW307" s="14" t="s">
        <v>27</v>
      </c>
      <c r="AX307" s="14" t="s">
        <v>79</v>
      </c>
      <c r="AY307" s="169" t="s">
        <v>118</v>
      </c>
    </row>
    <row r="308" spans="1:65" s="2" customFormat="1" ht="16.5" customHeight="1">
      <c r="A308" s="29"/>
      <c r="B308" s="137"/>
      <c r="C308" s="151" t="s">
        <v>519</v>
      </c>
      <c r="D308" s="151" t="s">
        <v>128</v>
      </c>
      <c r="E308" s="152" t="s">
        <v>520</v>
      </c>
      <c r="F308" s="153" t="s">
        <v>521</v>
      </c>
      <c r="G308" s="154" t="s">
        <v>146</v>
      </c>
      <c r="H308" s="155">
        <v>2.3149999999999999</v>
      </c>
      <c r="I308" s="155"/>
      <c r="J308" s="155">
        <f>ROUND(I308*H308,3)</f>
        <v>0</v>
      </c>
      <c r="K308" s="156"/>
      <c r="L308" s="157"/>
      <c r="M308" s="158" t="s">
        <v>1</v>
      </c>
      <c r="N308" s="159" t="s">
        <v>37</v>
      </c>
      <c r="O308" s="146">
        <v>0</v>
      </c>
      <c r="P308" s="146">
        <f>O308*H308</f>
        <v>0</v>
      </c>
      <c r="Q308" s="146">
        <v>2.3999999999999998E-3</v>
      </c>
      <c r="R308" s="146">
        <f>Q308*H308</f>
        <v>5.5559999999999993E-3</v>
      </c>
      <c r="S308" s="146">
        <v>0</v>
      </c>
      <c r="T308" s="147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48" t="s">
        <v>277</v>
      </c>
      <c r="AT308" s="148" t="s">
        <v>128</v>
      </c>
      <c r="AU308" s="148" t="s">
        <v>126</v>
      </c>
      <c r="AY308" s="17" t="s">
        <v>118</v>
      </c>
      <c r="BE308" s="149">
        <f>IF(N308="základná",J308,0)</f>
        <v>0</v>
      </c>
      <c r="BF308" s="149">
        <f>IF(N308="znížená",J308,0)</f>
        <v>0</v>
      </c>
      <c r="BG308" s="149">
        <f>IF(N308="zákl. prenesená",J308,0)</f>
        <v>0</v>
      </c>
      <c r="BH308" s="149">
        <f>IF(N308="zníž. prenesená",J308,0)</f>
        <v>0</v>
      </c>
      <c r="BI308" s="149">
        <f>IF(N308="nulová",J308,0)</f>
        <v>0</v>
      </c>
      <c r="BJ308" s="17" t="s">
        <v>126</v>
      </c>
      <c r="BK308" s="150">
        <f>ROUND(I308*H308,3)</f>
        <v>0</v>
      </c>
      <c r="BL308" s="17" t="s">
        <v>203</v>
      </c>
      <c r="BM308" s="148" t="s">
        <v>522</v>
      </c>
    </row>
    <row r="309" spans="1:65" s="13" customFormat="1" ht="11.25">
      <c r="B309" s="160"/>
      <c r="D309" s="161" t="s">
        <v>133</v>
      </c>
      <c r="F309" s="162" t="s">
        <v>523</v>
      </c>
      <c r="H309" s="163">
        <v>2.3149999999999999</v>
      </c>
      <c r="L309" s="160"/>
      <c r="M309" s="164"/>
      <c r="N309" s="165"/>
      <c r="O309" s="165"/>
      <c r="P309" s="165"/>
      <c r="Q309" s="165"/>
      <c r="R309" s="165"/>
      <c r="S309" s="165"/>
      <c r="T309" s="166"/>
      <c r="AT309" s="167" t="s">
        <v>133</v>
      </c>
      <c r="AU309" s="167" t="s">
        <v>126</v>
      </c>
      <c r="AV309" s="13" t="s">
        <v>126</v>
      </c>
      <c r="AW309" s="13" t="s">
        <v>3</v>
      </c>
      <c r="AX309" s="13" t="s">
        <v>79</v>
      </c>
      <c r="AY309" s="167" t="s">
        <v>118</v>
      </c>
    </row>
    <row r="310" spans="1:65" s="2" customFormat="1" ht="24" customHeight="1">
      <c r="A310" s="29"/>
      <c r="B310" s="137"/>
      <c r="C310" s="138" t="s">
        <v>524</v>
      </c>
      <c r="D310" s="138" t="s">
        <v>121</v>
      </c>
      <c r="E310" s="139" t="s">
        <v>525</v>
      </c>
      <c r="F310" s="140" t="s">
        <v>526</v>
      </c>
      <c r="G310" s="141" t="s">
        <v>146</v>
      </c>
      <c r="H310" s="142">
        <v>30.824999999999999</v>
      </c>
      <c r="I310" s="142"/>
      <c r="J310" s="142">
        <f>ROUND(I310*H310,3)</f>
        <v>0</v>
      </c>
      <c r="K310" s="143"/>
      <c r="L310" s="30"/>
      <c r="M310" s="144" t="s">
        <v>1</v>
      </c>
      <c r="N310" s="145" t="s">
        <v>37</v>
      </c>
      <c r="O310" s="146">
        <v>0.193</v>
      </c>
      <c r="P310" s="146">
        <f>O310*H310</f>
        <v>5.9492250000000002</v>
      </c>
      <c r="Q310" s="146">
        <v>0</v>
      </c>
      <c r="R310" s="146">
        <f>Q310*H310</f>
        <v>0</v>
      </c>
      <c r="S310" s="146">
        <v>1E-3</v>
      </c>
      <c r="T310" s="147">
        <f>S310*H310</f>
        <v>3.0824999999999998E-2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48" t="s">
        <v>203</v>
      </c>
      <c r="AT310" s="148" t="s">
        <v>121</v>
      </c>
      <c r="AU310" s="148" t="s">
        <v>126</v>
      </c>
      <c r="AY310" s="17" t="s">
        <v>118</v>
      </c>
      <c r="BE310" s="149">
        <f>IF(N310="základná",J310,0)</f>
        <v>0</v>
      </c>
      <c r="BF310" s="149">
        <f>IF(N310="znížená",J310,0)</f>
        <v>0</v>
      </c>
      <c r="BG310" s="149">
        <f>IF(N310="zákl. prenesená",J310,0)</f>
        <v>0</v>
      </c>
      <c r="BH310" s="149">
        <f>IF(N310="zníž. prenesená",J310,0)</f>
        <v>0</v>
      </c>
      <c r="BI310" s="149">
        <f>IF(N310="nulová",J310,0)</f>
        <v>0</v>
      </c>
      <c r="BJ310" s="17" t="s">
        <v>126</v>
      </c>
      <c r="BK310" s="150">
        <f>ROUND(I310*H310,3)</f>
        <v>0</v>
      </c>
      <c r="BL310" s="17" t="s">
        <v>203</v>
      </c>
      <c r="BM310" s="148" t="s">
        <v>527</v>
      </c>
    </row>
    <row r="311" spans="1:65" s="13" customFormat="1" ht="11.25">
      <c r="B311" s="160"/>
      <c r="D311" s="161" t="s">
        <v>133</v>
      </c>
      <c r="E311" s="167" t="s">
        <v>1</v>
      </c>
      <c r="F311" s="162" t="s">
        <v>221</v>
      </c>
      <c r="H311" s="163">
        <v>30.824999999999999</v>
      </c>
      <c r="L311" s="160"/>
      <c r="M311" s="164"/>
      <c r="N311" s="165"/>
      <c r="O311" s="165"/>
      <c r="P311" s="165"/>
      <c r="Q311" s="165"/>
      <c r="R311" s="165"/>
      <c r="S311" s="165"/>
      <c r="T311" s="166"/>
      <c r="AT311" s="167" t="s">
        <v>133</v>
      </c>
      <c r="AU311" s="167" t="s">
        <v>126</v>
      </c>
      <c r="AV311" s="13" t="s">
        <v>126</v>
      </c>
      <c r="AW311" s="13" t="s">
        <v>27</v>
      </c>
      <c r="AX311" s="13" t="s">
        <v>71</v>
      </c>
      <c r="AY311" s="167" t="s">
        <v>118</v>
      </c>
    </row>
    <row r="312" spans="1:65" s="14" customFormat="1" ht="11.25">
      <c r="B312" s="168"/>
      <c r="D312" s="161" t="s">
        <v>133</v>
      </c>
      <c r="E312" s="169" t="s">
        <v>1</v>
      </c>
      <c r="F312" s="170" t="s">
        <v>156</v>
      </c>
      <c r="H312" s="171">
        <v>30.824999999999999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133</v>
      </c>
      <c r="AU312" s="169" t="s">
        <v>126</v>
      </c>
      <c r="AV312" s="14" t="s">
        <v>125</v>
      </c>
      <c r="AW312" s="14" t="s">
        <v>27</v>
      </c>
      <c r="AX312" s="14" t="s">
        <v>79</v>
      </c>
      <c r="AY312" s="169" t="s">
        <v>118</v>
      </c>
    </row>
    <row r="313" spans="1:65" s="2" customFormat="1" ht="24" customHeight="1">
      <c r="A313" s="29"/>
      <c r="B313" s="137"/>
      <c r="C313" s="138" t="s">
        <v>528</v>
      </c>
      <c r="D313" s="138" t="s">
        <v>121</v>
      </c>
      <c r="E313" s="139" t="s">
        <v>529</v>
      </c>
      <c r="F313" s="140" t="s">
        <v>530</v>
      </c>
      <c r="G313" s="141" t="s">
        <v>146</v>
      </c>
      <c r="H313" s="142">
        <v>30.824999999999999</v>
      </c>
      <c r="I313" s="142"/>
      <c r="J313" s="142">
        <f>ROUND(I313*H313,3)</f>
        <v>0</v>
      </c>
      <c r="K313" s="143"/>
      <c r="L313" s="30"/>
      <c r="M313" s="144" t="s">
        <v>1</v>
      </c>
      <c r="N313" s="145" t="s">
        <v>37</v>
      </c>
      <c r="O313" s="146">
        <v>0.30853999999999998</v>
      </c>
      <c r="P313" s="146">
        <f>O313*H313</f>
        <v>9.5107454999999987</v>
      </c>
      <c r="Q313" s="146">
        <v>2.9999999999999997E-4</v>
      </c>
      <c r="R313" s="146">
        <f>Q313*H313</f>
        <v>9.2474999999999988E-3</v>
      </c>
      <c r="S313" s="146">
        <v>0</v>
      </c>
      <c r="T313" s="147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48" t="s">
        <v>203</v>
      </c>
      <c r="AT313" s="148" t="s">
        <v>121</v>
      </c>
      <c r="AU313" s="148" t="s">
        <v>126</v>
      </c>
      <c r="AY313" s="17" t="s">
        <v>118</v>
      </c>
      <c r="BE313" s="149">
        <f>IF(N313="základná",J313,0)</f>
        <v>0</v>
      </c>
      <c r="BF313" s="149">
        <f>IF(N313="znížená",J313,0)</f>
        <v>0</v>
      </c>
      <c r="BG313" s="149">
        <f>IF(N313="zákl. prenesená",J313,0)</f>
        <v>0</v>
      </c>
      <c r="BH313" s="149">
        <f>IF(N313="zníž. prenesená",J313,0)</f>
        <v>0</v>
      </c>
      <c r="BI313" s="149">
        <f>IF(N313="nulová",J313,0)</f>
        <v>0</v>
      </c>
      <c r="BJ313" s="17" t="s">
        <v>126</v>
      </c>
      <c r="BK313" s="150">
        <f>ROUND(I313*H313,3)</f>
        <v>0</v>
      </c>
      <c r="BL313" s="17" t="s">
        <v>203</v>
      </c>
      <c r="BM313" s="148" t="s">
        <v>531</v>
      </c>
    </row>
    <row r="314" spans="1:65" s="2" customFormat="1" ht="36" customHeight="1">
      <c r="A314" s="29"/>
      <c r="B314" s="137"/>
      <c r="C314" s="151" t="s">
        <v>532</v>
      </c>
      <c r="D314" s="151" t="s">
        <v>128</v>
      </c>
      <c r="E314" s="152" t="s">
        <v>533</v>
      </c>
      <c r="F314" s="153" t="s">
        <v>534</v>
      </c>
      <c r="G314" s="154" t="s">
        <v>146</v>
      </c>
      <c r="H314" s="155">
        <v>31.75</v>
      </c>
      <c r="I314" s="155"/>
      <c r="J314" s="155">
        <f>ROUND(I314*H314,3)</f>
        <v>0</v>
      </c>
      <c r="K314" s="156"/>
      <c r="L314" s="157"/>
      <c r="M314" s="158" t="s">
        <v>1</v>
      </c>
      <c r="N314" s="159" t="s">
        <v>37</v>
      </c>
      <c r="O314" s="146">
        <v>0</v>
      </c>
      <c r="P314" s="146">
        <f>O314*H314</f>
        <v>0</v>
      </c>
      <c r="Q314" s="146">
        <v>3.3E-3</v>
      </c>
      <c r="R314" s="146">
        <f>Q314*H314</f>
        <v>0.10477499999999999</v>
      </c>
      <c r="S314" s="146">
        <v>0</v>
      </c>
      <c r="T314" s="147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48" t="s">
        <v>277</v>
      </c>
      <c r="AT314" s="148" t="s">
        <v>128</v>
      </c>
      <c r="AU314" s="148" t="s">
        <v>126</v>
      </c>
      <c r="AY314" s="17" t="s">
        <v>118</v>
      </c>
      <c r="BE314" s="149">
        <f>IF(N314="základná",J314,0)</f>
        <v>0</v>
      </c>
      <c r="BF314" s="149">
        <f>IF(N314="znížená",J314,0)</f>
        <v>0</v>
      </c>
      <c r="BG314" s="149">
        <f>IF(N314="zákl. prenesená",J314,0)</f>
        <v>0</v>
      </c>
      <c r="BH314" s="149">
        <f>IF(N314="zníž. prenesená",J314,0)</f>
        <v>0</v>
      </c>
      <c r="BI314" s="149">
        <f>IF(N314="nulová",J314,0)</f>
        <v>0</v>
      </c>
      <c r="BJ314" s="17" t="s">
        <v>126</v>
      </c>
      <c r="BK314" s="150">
        <f>ROUND(I314*H314,3)</f>
        <v>0</v>
      </c>
      <c r="BL314" s="17" t="s">
        <v>203</v>
      </c>
      <c r="BM314" s="148" t="s">
        <v>535</v>
      </c>
    </row>
    <row r="315" spans="1:65" s="13" customFormat="1" ht="11.25">
      <c r="B315" s="160"/>
      <c r="D315" s="161" t="s">
        <v>133</v>
      </c>
      <c r="F315" s="162" t="s">
        <v>536</v>
      </c>
      <c r="H315" s="163">
        <v>31.75</v>
      </c>
      <c r="L315" s="160"/>
      <c r="M315" s="164"/>
      <c r="N315" s="165"/>
      <c r="O315" s="165"/>
      <c r="P315" s="165"/>
      <c r="Q315" s="165"/>
      <c r="R315" s="165"/>
      <c r="S315" s="165"/>
      <c r="T315" s="166"/>
      <c r="AT315" s="167" t="s">
        <v>133</v>
      </c>
      <c r="AU315" s="167" t="s">
        <v>126</v>
      </c>
      <c r="AV315" s="13" t="s">
        <v>126</v>
      </c>
      <c r="AW315" s="13" t="s">
        <v>3</v>
      </c>
      <c r="AX315" s="13" t="s">
        <v>79</v>
      </c>
      <c r="AY315" s="167" t="s">
        <v>118</v>
      </c>
    </row>
    <row r="316" spans="1:65" s="2" customFormat="1" ht="16.5" customHeight="1">
      <c r="A316" s="29"/>
      <c r="B316" s="137"/>
      <c r="C316" s="138" t="s">
        <v>537</v>
      </c>
      <c r="D316" s="138" t="s">
        <v>121</v>
      </c>
      <c r="E316" s="139" t="s">
        <v>538</v>
      </c>
      <c r="F316" s="140" t="s">
        <v>539</v>
      </c>
      <c r="G316" s="141" t="s">
        <v>146</v>
      </c>
      <c r="H316" s="142">
        <v>75.555000000000007</v>
      </c>
      <c r="I316" s="142"/>
      <c r="J316" s="142">
        <f>ROUND(I316*H316,3)</f>
        <v>0</v>
      </c>
      <c r="K316" s="143"/>
      <c r="L316" s="30"/>
      <c r="M316" s="144" t="s">
        <v>1</v>
      </c>
      <c r="N316" s="145" t="s">
        <v>37</v>
      </c>
      <c r="O316" s="146">
        <v>0.08</v>
      </c>
      <c r="P316" s="146">
        <f>O316*H316</f>
        <v>6.0444000000000004</v>
      </c>
      <c r="Q316" s="146">
        <v>0</v>
      </c>
      <c r="R316" s="146">
        <f>Q316*H316</f>
        <v>0</v>
      </c>
      <c r="S316" s="146">
        <v>0</v>
      </c>
      <c r="T316" s="147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48" t="s">
        <v>203</v>
      </c>
      <c r="AT316" s="148" t="s">
        <v>121</v>
      </c>
      <c r="AU316" s="148" t="s">
        <v>126</v>
      </c>
      <c r="AY316" s="17" t="s">
        <v>118</v>
      </c>
      <c r="BE316" s="149">
        <f>IF(N316="základná",J316,0)</f>
        <v>0</v>
      </c>
      <c r="BF316" s="149">
        <f>IF(N316="znížená",J316,0)</f>
        <v>0</v>
      </c>
      <c r="BG316" s="149">
        <f>IF(N316="zákl. prenesená",J316,0)</f>
        <v>0</v>
      </c>
      <c r="BH316" s="149">
        <f>IF(N316="zníž. prenesená",J316,0)</f>
        <v>0</v>
      </c>
      <c r="BI316" s="149">
        <f>IF(N316="nulová",J316,0)</f>
        <v>0</v>
      </c>
      <c r="BJ316" s="17" t="s">
        <v>126</v>
      </c>
      <c r="BK316" s="150">
        <f>ROUND(I316*H316,3)</f>
        <v>0</v>
      </c>
      <c r="BL316" s="17" t="s">
        <v>203</v>
      </c>
      <c r="BM316" s="148" t="s">
        <v>540</v>
      </c>
    </row>
    <row r="317" spans="1:65" s="13" customFormat="1" ht="11.25">
      <c r="B317" s="160"/>
      <c r="D317" s="161" t="s">
        <v>133</v>
      </c>
      <c r="E317" s="167" t="s">
        <v>1</v>
      </c>
      <c r="F317" s="162" t="s">
        <v>161</v>
      </c>
      <c r="H317" s="163">
        <v>30.824999999999999</v>
      </c>
      <c r="L317" s="160"/>
      <c r="M317" s="164"/>
      <c r="N317" s="165"/>
      <c r="O317" s="165"/>
      <c r="P317" s="165"/>
      <c r="Q317" s="165"/>
      <c r="R317" s="165"/>
      <c r="S317" s="165"/>
      <c r="T317" s="166"/>
      <c r="AT317" s="167" t="s">
        <v>133</v>
      </c>
      <c r="AU317" s="167" t="s">
        <v>126</v>
      </c>
      <c r="AV317" s="13" t="s">
        <v>126</v>
      </c>
      <c r="AW317" s="13" t="s">
        <v>27</v>
      </c>
      <c r="AX317" s="13" t="s">
        <v>71</v>
      </c>
      <c r="AY317" s="167" t="s">
        <v>118</v>
      </c>
    </row>
    <row r="318" spans="1:65" s="13" customFormat="1" ht="11.25">
      <c r="B318" s="160"/>
      <c r="D318" s="161" t="s">
        <v>133</v>
      </c>
      <c r="E318" s="167" t="s">
        <v>1</v>
      </c>
      <c r="F318" s="162" t="s">
        <v>162</v>
      </c>
      <c r="H318" s="163">
        <v>44.73</v>
      </c>
      <c r="L318" s="160"/>
      <c r="M318" s="164"/>
      <c r="N318" s="165"/>
      <c r="O318" s="165"/>
      <c r="P318" s="165"/>
      <c r="Q318" s="165"/>
      <c r="R318" s="165"/>
      <c r="S318" s="165"/>
      <c r="T318" s="166"/>
      <c r="AT318" s="167" t="s">
        <v>133</v>
      </c>
      <c r="AU318" s="167" t="s">
        <v>126</v>
      </c>
      <c r="AV318" s="13" t="s">
        <v>126</v>
      </c>
      <c r="AW318" s="13" t="s">
        <v>27</v>
      </c>
      <c r="AX318" s="13" t="s">
        <v>71</v>
      </c>
      <c r="AY318" s="167" t="s">
        <v>118</v>
      </c>
    </row>
    <row r="319" spans="1:65" s="14" customFormat="1" ht="11.25">
      <c r="B319" s="168"/>
      <c r="D319" s="161" t="s">
        <v>133</v>
      </c>
      <c r="E319" s="169" t="s">
        <v>1</v>
      </c>
      <c r="F319" s="170" t="s">
        <v>156</v>
      </c>
      <c r="H319" s="171">
        <v>75.554999999999993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133</v>
      </c>
      <c r="AU319" s="169" t="s">
        <v>126</v>
      </c>
      <c r="AV319" s="14" t="s">
        <v>125</v>
      </c>
      <c r="AW319" s="14" t="s">
        <v>27</v>
      </c>
      <c r="AX319" s="14" t="s">
        <v>79</v>
      </c>
      <c r="AY319" s="169" t="s">
        <v>118</v>
      </c>
    </row>
    <row r="320" spans="1:65" s="2" customFormat="1" ht="24" customHeight="1">
      <c r="A320" s="29"/>
      <c r="B320" s="137"/>
      <c r="C320" s="138" t="s">
        <v>541</v>
      </c>
      <c r="D320" s="138" t="s">
        <v>121</v>
      </c>
      <c r="E320" s="139" t="s">
        <v>542</v>
      </c>
      <c r="F320" s="140" t="s">
        <v>543</v>
      </c>
      <c r="G320" s="141" t="s">
        <v>146</v>
      </c>
      <c r="H320" s="142">
        <v>30.824999999999999</v>
      </c>
      <c r="I320" s="142"/>
      <c r="J320" s="142">
        <f>ROUND(I320*H320,3)</f>
        <v>0</v>
      </c>
      <c r="K320" s="143"/>
      <c r="L320" s="30"/>
      <c r="M320" s="144" t="s">
        <v>1</v>
      </c>
      <c r="N320" s="145" t="s">
        <v>37</v>
      </c>
      <c r="O320" s="146">
        <v>0.27500000000000002</v>
      </c>
      <c r="P320" s="146">
        <f>O320*H320</f>
        <v>8.4768749999999997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48" t="s">
        <v>203</v>
      </c>
      <c r="AT320" s="148" t="s">
        <v>121</v>
      </c>
      <c r="AU320" s="148" t="s">
        <v>126</v>
      </c>
      <c r="AY320" s="17" t="s">
        <v>118</v>
      </c>
      <c r="BE320" s="149">
        <f>IF(N320="základná",J320,0)</f>
        <v>0</v>
      </c>
      <c r="BF320" s="149">
        <f>IF(N320="znížená",J320,0)</f>
        <v>0</v>
      </c>
      <c r="BG320" s="149">
        <f>IF(N320="zákl. prenesená",J320,0)</f>
        <v>0</v>
      </c>
      <c r="BH320" s="149">
        <f>IF(N320="zníž. prenesená",J320,0)</f>
        <v>0</v>
      </c>
      <c r="BI320" s="149">
        <f>IF(N320="nulová",J320,0)</f>
        <v>0</v>
      </c>
      <c r="BJ320" s="17" t="s">
        <v>126</v>
      </c>
      <c r="BK320" s="150">
        <f>ROUND(I320*H320,3)</f>
        <v>0</v>
      </c>
      <c r="BL320" s="17" t="s">
        <v>203</v>
      </c>
      <c r="BM320" s="148" t="s">
        <v>544</v>
      </c>
    </row>
    <row r="321" spans="1:65" s="13" customFormat="1" ht="11.25">
      <c r="B321" s="160"/>
      <c r="D321" s="161" t="s">
        <v>133</v>
      </c>
      <c r="E321" s="167" t="s">
        <v>1</v>
      </c>
      <c r="F321" s="162" t="s">
        <v>161</v>
      </c>
      <c r="H321" s="163">
        <v>30.824999999999999</v>
      </c>
      <c r="L321" s="160"/>
      <c r="M321" s="164"/>
      <c r="N321" s="165"/>
      <c r="O321" s="165"/>
      <c r="P321" s="165"/>
      <c r="Q321" s="165"/>
      <c r="R321" s="165"/>
      <c r="S321" s="165"/>
      <c r="T321" s="166"/>
      <c r="AT321" s="167" t="s">
        <v>133</v>
      </c>
      <c r="AU321" s="167" t="s">
        <v>126</v>
      </c>
      <c r="AV321" s="13" t="s">
        <v>126</v>
      </c>
      <c r="AW321" s="13" t="s">
        <v>27</v>
      </c>
      <c r="AX321" s="13" t="s">
        <v>79</v>
      </c>
      <c r="AY321" s="167" t="s">
        <v>118</v>
      </c>
    </row>
    <row r="322" spans="1:65" s="2" customFormat="1" ht="24" customHeight="1">
      <c r="A322" s="29"/>
      <c r="B322" s="137"/>
      <c r="C322" s="138" t="s">
        <v>545</v>
      </c>
      <c r="D322" s="138" t="s">
        <v>121</v>
      </c>
      <c r="E322" s="139" t="s">
        <v>546</v>
      </c>
      <c r="F322" s="140" t="s">
        <v>547</v>
      </c>
      <c r="G322" s="141" t="s">
        <v>318</v>
      </c>
      <c r="H322" s="142">
        <v>0.12</v>
      </c>
      <c r="I322" s="142"/>
      <c r="J322" s="142">
        <f>ROUND(I322*H322,3)</f>
        <v>0</v>
      </c>
      <c r="K322" s="143"/>
      <c r="L322" s="30"/>
      <c r="M322" s="144" t="s">
        <v>1</v>
      </c>
      <c r="N322" s="145" t="s">
        <v>37</v>
      </c>
      <c r="O322" s="146">
        <v>1.0309999999999999</v>
      </c>
      <c r="P322" s="146">
        <f>O322*H322</f>
        <v>0.12371999999999998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48" t="s">
        <v>203</v>
      </c>
      <c r="AT322" s="148" t="s">
        <v>121</v>
      </c>
      <c r="AU322" s="148" t="s">
        <v>126</v>
      </c>
      <c r="AY322" s="17" t="s">
        <v>118</v>
      </c>
      <c r="BE322" s="149">
        <f>IF(N322="základná",J322,0)</f>
        <v>0</v>
      </c>
      <c r="BF322" s="149">
        <f>IF(N322="znížená",J322,0)</f>
        <v>0</v>
      </c>
      <c r="BG322" s="149">
        <f>IF(N322="zákl. prenesená",J322,0)</f>
        <v>0</v>
      </c>
      <c r="BH322" s="149">
        <f>IF(N322="zníž. prenesená",J322,0)</f>
        <v>0</v>
      </c>
      <c r="BI322" s="149">
        <f>IF(N322="nulová",J322,0)</f>
        <v>0</v>
      </c>
      <c r="BJ322" s="17" t="s">
        <v>126</v>
      </c>
      <c r="BK322" s="150">
        <f>ROUND(I322*H322,3)</f>
        <v>0</v>
      </c>
      <c r="BL322" s="17" t="s">
        <v>203</v>
      </c>
      <c r="BM322" s="148" t="s">
        <v>548</v>
      </c>
    </row>
    <row r="323" spans="1:65" s="12" customFormat="1" ht="22.9" customHeight="1">
      <c r="B323" s="125"/>
      <c r="D323" s="126" t="s">
        <v>70</v>
      </c>
      <c r="E323" s="135" t="s">
        <v>549</v>
      </c>
      <c r="F323" s="135" t="s">
        <v>550</v>
      </c>
      <c r="J323" s="136">
        <f>BK323</f>
        <v>0</v>
      </c>
      <c r="L323" s="125"/>
      <c r="M323" s="129"/>
      <c r="N323" s="130"/>
      <c r="O323" s="130"/>
      <c r="P323" s="131">
        <f>SUM(P324:P331)</f>
        <v>261.67840200000001</v>
      </c>
      <c r="Q323" s="130"/>
      <c r="R323" s="131">
        <f>SUM(R324:R331)</f>
        <v>5.9782942199999995</v>
      </c>
      <c r="S323" s="130"/>
      <c r="T323" s="132">
        <f>SUM(T324:T331)</f>
        <v>0</v>
      </c>
      <c r="AR323" s="126" t="s">
        <v>126</v>
      </c>
      <c r="AT323" s="133" t="s">
        <v>70</v>
      </c>
      <c r="AU323" s="133" t="s">
        <v>79</v>
      </c>
      <c r="AY323" s="126" t="s">
        <v>118</v>
      </c>
      <c r="BK323" s="134">
        <f>SUM(BK324:BK331)</f>
        <v>0</v>
      </c>
    </row>
    <row r="324" spans="1:65" s="2" customFormat="1" ht="24" customHeight="1">
      <c r="A324" s="29"/>
      <c r="B324" s="137"/>
      <c r="C324" s="138" t="s">
        <v>551</v>
      </c>
      <c r="D324" s="138" t="s">
        <v>121</v>
      </c>
      <c r="E324" s="139" t="s">
        <v>552</v>
      </c>
      <c r="F324" s="140" t="s">
        <v>553</v>
      </c>
      <c r="G324" s="141" t="s">
        <v>146</v>
      </c>
      <c r="H324" s="142">
        <v>273.726</v>
      </c>
      <c r="I324" s="142"/>
      <c r="J324" s="142">
        <f>ROUND(I324*H324,3)</f>
        <v>0</v>
      </c>
      <c r="K324" s="143"/>
      <c r="L324" s="30"/>
      <c r="M324" s="144" t="s">
        <v>1</v>
      </c>
      <c r="N324" s="145" t="s">
        <v>37</v>
      </c>
      <c r="O324" s="146">
        <v>0.92100000000000004</v>
      </c>
      <c r="P324" s="146">
        <f>O324*H324</f>
        <v>252.10164600000002</v>
      </c>
      <c r="Q324" s="146">
        <v>2.9499999999999999E-3</v>
      </c>
      <c r="R324" s="146">
        <f>Q324*H324</f>
        <v>0.80749169999999992</v>
      </c>
      <c r="S324" s="146">
        <v>0</v>
      </c>
      <c r="T324" s="147">
        <f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48" t="s">
        <v>203</v>
      </c>
      <c r="AT324" s="148" t="s">
        <v>121</v>
      </c>
      <c r="AU324" s="148" t="s">
        <v>126</v>
      </c>
      <c r="AY324" s="17" t="s">
        <v>118</v>
      </c>
      <c r="BE324" s="149">
        <f>IF(N324="základná",J324,0)</f>
        <v>0</v>
      </c>
      <c r="BF324" s="149">
        <f>IF(N324="znížená",J324,0)</f>
        <v>0</v>
      </c>
      <c r="BG324" s="149">
        <f>IF(N324="zákl. prenesená",J324,0)</f>
        <v>0</v>
      </c>
      <c r="BH324" s="149">
        <f>IF(N324="zníž. prenesená",J324,0)</f>
        <v>0</v>
      </c>
      <c r="BI324" s="149">
        <f>IF(N324="nulová",J324,0)</f>
        <v>0</v>
      </c>
      <c r="BJ324" s="17" t="s">
        <v>126</v>
      </c>
      <c r="BK324" s="150">
        <f>ROUND(I324*H324,3)</f>
        <v>0</v>
      </c>
      <c r="BL324" s="17" t="s">
        <v>203</v>
      </c>
      <c r="BM324" s="148" t="s">
        <v>554</v>
      </c>
    </row>
    <row r="325" spans="1:65" s="13" customFormat="1" ht="11.25">
      <c r="B325" s="160"/>
      <c r="D325" s="161" t="s">
        <v>133</v>
      </c>
      <c r="E325" s="167" t="s">
        <v>1</v>
      </c>
      <c r="F325" s="162" t="s">
        <v>555</v>
      </c>
      <c r="H325" s="163">
        <v>60.44</v>
      </c>
      <c r="L325" s="160"/>
      <c r="M325" s="164"/>
      <c r="N325" s="165"/>
      <c r="O325" s="165"/>
      <c r="P325" s="165"/>
      <c r="Q325" s="165"/>
      <c r="R325" s="165"/>
      <c r="S325" s="165"/>
      <c r="T325" s="166"/>
      <c r="AT325" s="167" t="s">
        <v>133</v>
      </c>
      <c r="AU325" s="167" t="s">
        <v>126</v>
      </c>
      <c r="AV325" s="13" t="s">
        <v>126</v>
      </c>
      <c r="AW325" s="13" t="s">
        <v>27</v>
      </c>
      <c r="AX325" s="13" t="s">
        <v>71</v>
      </c>
      <c r="AY325" s="167" t="s">
        <v>118</v>
      </c>
    </row>
    <row r="326" spans="1:65" s="15" customFormat="1" ht="11.25">
      <c r="B326" s="175"/>
      <c r="D326" s="161" t="s">
        <v>133</v>
      </c>
      <c r="E326" s="176" t="s">
        <v>1</v>
      </c>
      <c r="F326" s="177" t="s">
        <v>186</v>
      </c>
      <c r="H326" s="176" t="s">
        <v>1</v>
      </c>
      <c r="L326" s="175"/>
      <c r="M326" s="178"/>
      <c r="N326" s="179"/>
      <c r="O326" s="179"/>
      <c r="P326" s="179"/>
      <c r="Q326" s="179"/>
      <c r="R326" s="179"/>
      <c r="S326" s="179"/>
      <c r="T326" s="180"/>
      <c r="AT326" s="176" t="s">
        <v>133</v>
      </c>
      <c r="AU326" s="176" t="s">
        <v>126</v>
      </c>
      <c r="AV326" s="15" t="s">
        <v>79</v>
      </c>
      <c r="AW326" s="15" t="s">
        <v>27</v>
      </c>
      <c r="AX326" s="15" t="s">
        <v>71</v>
      </c>
      <c r="AY326" s="176" t="s">
        <v>118</v>
      </c>
    </row>
    <row r="327" spans="1:65" s="13" customFormat="1" ht="22.5">
      <c r="B327" s="160"/>
      <c r="D327" s="161" t="s">
        <v>133</v>
      </c>
      <c r="E327" s="167" t="s">
        <v>1</v>
      </c>
      <c r="F327" s="162" t="s">
        <v>556</v>
      </c>
      <c r="H327" s="163">
        <v>213.286</v>
      </c>
      <c r="L327" s="160"/>
      <c r="M327" s="164"/>
      <c r="N327" s="165"/>
      <c r="O327" s="165"/>
      <c r="P327" s="165"/>
      <c r="Q327" s="165"/>
      <c r="R327" s="165"/>
      <c r="S327" s="165"/>
      <c r="T327" s="166"/>
      <c r="AT327" s="167" t="s">
        <v>133</v>
      </c>
      <c r="AU327" s="167" t="s">
        <v>126</v>
      </c>
      <c r="AV327" s="13" t="s">
        <v>126</v>
      </c>
      <c r="AW327" s="13" t="s">
        <v>27</v>
      </c>
      <c r="AX327" s="13" t="s">
        <v>71</v>
      </c>
      <c r="AY327" s="167" t="s">
        <v>118</v>
      </c>
    </row>
    <row r="328" spans="1:65" s="14" customFormat="1" ht="11.25">
      <c r="B328" s="168"/>
      <c r="D328" s="161" t="s">
        <v>133</v>
      </c>
      <c r="E328" s="169" t="s">
        <v>1</v>
      </c>
      <c r="F328" s="170" t="s">
        <v>156</v>
      </c>
      <c r="H328" s="171">
        <v>273.726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133</v>
      </c>
      <c r="AU328" s="169" t="s">
        <v>126</v>
      </c>
      <c r="AV328" s="14" t="s">
        <v>125</v>
      </c>
      <c r="AW328" s="14" t="s">
        <v>27</v>
      </c>
      <c r="AX328" s="14" t="s">
        <v>79</v>
      </c>
      <c r="AY328" s="169" t="s">
        <v>118</v>
      </c>
    </row>
    <row r="329" spans="1:65" s="2" customFormat="1" ht="16.5" customHeight="1">
      <c r="A329" s="29"/>
      <c r="B329" s="137"/>
      <c r="C329" s="151" t="s">
        <v>557</v>
      </c>
      <c r="D329" s="151" t="s">
        <v>128</v>
      </c>
      <c r="E329" s="152" t="s">
        <v>558</v>
      </c>
      <c r="F329" s="153" t="s">
        <v>559</v>
      </c>
      <c r="G329" s="154" t="s">
        <v>146</v>
      </c>
      <c r="H329" s="155">
        <v>279.20100000000002</v>
      </c>
      <c r="I329" s="155"/>
      <c r="J329" s="155">
        <f>ROUND(I329*H329,3)</f>
        <v>0</v>
      </c>
      <c r="K329" s="156"/>
      <c r="L329" s="157"/>
      <c r="M329" s="158" t="s">
        <v>1</v>
      </c>
      <c r="N329" s="159" t="s">
        <v>37</v>
      </c>
      <c r="O329" s="146">
        <v>0</v>
      </c>
      <c r="P329" s="146">
        <f>O329*H329</f>
        <v>0</v>
      </c>
      <c r="Q329" s="146">
        <v>1.8519999999999998E-2</v>
      </c>
      <c r="R329" s="146">
        <f>Q329*H329</f>
        <v>5.1708025199999996</v>
      </c>
      <c r="S329" s="146">
        <v>0</v>
      </c>
      <c r="T329" s="147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48" t="s">
        <v>277</v>
      </c>
      <c r="AT329" s="148" t="s">
        <v>128</v>
      </c>
      <c r="AU329" s="148" t="s">
        <v>126</v>
      </c>
      <c r="AY329" s="17" t="s">
        <v>118</v>
      </c>
      <c r="BE329" s="149">
        <f>IF(N329="základná",J329,0)</f>
        <v>0</v>
      </c>
      <c r="BF329" s="149">
        <f>IF(N329="znížená",J329,0)</f>
        <v>0</v>
      </c>
      <c r="BG329" s="149">
        <f>IF(N329="zákl. prenesená",J329,0)</f>
        <v>0</v>
      </c>
      <c r="BH329" s="149">
        <f>IF(N329="zníž. prenesená",J329,0)</f>
        <v>0</v>
      </c>
      <c r="BI329" s="149">
        <f>IF(N329="nulová",J329,0)</f>
        <v>0</v>
      </c>
      <c r="BJ329" s="17" t="s">
        <v>126</v>
      </c>
      <c r="BK329" s="150">
        <f>ROUND(I329*H329,3)</f>
        <v>0</v>
      </c>
      <c r="BL329" s="17" t="s">
        <v>203</v>
      </c>
      <c r="BM329" s="148" t="s">
        <v>560</v>
      </c>
    </row>
    <row r="330" spans="1:65" s="13" customFormat="1" ht="11.25">
      <c r="B330" s="160"/>
      <c r="D330" s="161" t="s">
        <v>133</v>
      </c>
      <c r="F330" s="162" t="s">
        <v>561</v>
      </c>
      <c r="H330" s="163">
        <v>279.20100000000002</v>
      </c>
      <c r="L330" s="160"/>
      <c r="M330" s="164"/>
      <c r="N330" s="165"/>
      <c r="O330" s="165"/>
      <c r="P330" s="165"/>
      <c r="Q330" s="165"/>
      <c r="R330" s="165"/>
      <c r="S330" s="165"/>
      <c r="T330" s="166"/>
      <c r="AT330" s="167" t="s">
        <v>133</v>
      </c>
      <c r="AU330" s="167" t="s">
        <v>126</v>
      </c>
      <c r="AV330" s="13" t="s">
        <v>126</v>
      </c>
      <c r="AW330" s="13" t="s">
        <v>3</v>
      </c>
      <c r="AX330" s="13" t="s">
        <v>79</v>
      </c>
      <c r="AY330" s="167" t="s">
        <v>118</v>
      </c>
    </row>
    <row r="331" spans="1:65" s="2" customFormat="1" ht="24" customHeight="1">
      <c r="A331" s="29"/>
      <c r="B331" s="137"/>
      <c r="C331" s="138" t="s">
        <v>562</v>
      </c>
      <c r="D331" s="138" t="s">
        <v>121</v>
      </c>
      <c r="E331" s="139" t="s">
        <v>563</v>
      </c>
      <c r="F331" s="140" t="s">
        <v>564</v>
      </c>
      <c r="G331" s="141" t="s">
        <v>318</v>
      </c>
      <c r="H331" s="142">
        <v>5.9779999999999998</v>
      </c>
      <c r="I331" s="142"/>
      <c r="J331" s="142">
        <f>ROUND(I331*H331,3)</f>
        <v>0</v>
      </c>
      <c r="K331" s="143"/>
      <c r="L331" s="30"/>
      <c r="M331" s="144" t="s">
        <v>1</v>
      </c>
      <c r="N331" s="145" t="s">
        <v>37</v>
      </c>
      <c r="O331" s="146">
        <v>1.6020000000000001</v>
      </c>
      <c r="P331" s="146">
        <f>O331*H331</f>
        <v>9.5767559999999996</v>
      </c>
      <c r="Q331" s="146">
        <v>0</v>
      </c>
      <c r="R331" s="146">
        <f>Q331*H331</f>
        <v>0</v>
      </c>
      <c r="S331" s="146">
        <v>0</v>
      </c>
      <c r="T331" s="147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48" t="s">
        <v>203</v>
      </c>
      <c r="AT331" s="148" t="s">
        <v>121</v>
      </c>
      <c r="AU331" s="148" t="s">
        <v>126</v>
      </c>
      <c r="AY331" s="17" t="s">
        <v>118</v>
      </c>
      <c r="BE331" s="149">
        <f>IF(N331="základná",J331,0)</f>
        <v>0</v>
      </c>
      <c r="BF331" s="149">
        <f>IF(N331="znížená",J331,0)</f>
        <v>0</v>
      </c>
      <c r="BG331" s="149">
        <f>IF(N331="zákl. prenesená",J331,0)</f>
        <v>0</v>
      </c>
      <c r="BH331" s="149">
        <f>IF(N331="zníž. prenesená",J331,0)</f>
        <v>0</v>
      </c>
      <c r="BI331" s="149">
        <f>IF(N331="nulová",J331,0)</f>
        <v>0</v>
      </c>
      <c r="BJ331" s="17" t="s">
        <v>126</v>
      </c>
      <c r="BK331" s="150">
        <f>ROUND(I331*H331,3)</f>
        <v>0</v>
      </c>
      <c r="BL331" s="17" t="s">
        <v>203</v>
      </c>
      <c r="BM331" s="148" t="s">
        <v>565</v>
      </c>
    </row>
    <row r="332" spans="1:65" s="12" customFormat="1" ht="22.9" customHeight="1">
      <c r="B332" s="125"/>
      <c r="D332" s="126" t="s">
        <v>70</v>
      </c>
      <c r="E332" s="135" t="s">
        <v>566</v>
      </c>
      <c r="F332" s="135" t="s">
        <v>567</v>
      </c>
      <c r="J332" s="136">
        <f>BK332</f>
        <v>0</v>
      </c>
      <c r="L332" s="125"/>
      <c r="M332" s="129"/>
      <c r="N332" s="130"/>
      <c r="O332" s="130"/>
      <c r="P332" s="131">
        <f>SUM(P333:P337)</f>
        <v>14.528096</v>
      </c>
      <c r="Q332" s="130"/>
      <c r="R332" s="131">
        <f>SUM(R333:R337)</f>
        <v>9.5039999999999986E-3</v>
      </c>
      <c r="S332" s="130"/>
      <c r="T332" s="132">
        <f>SUM(T333:T337)</f>
        <v>0</v>
      </c>
      <c r="AR332" s="126" t="s">
        <v>126</v>
      </c>
      <c r="AT332" s="133" t="s">
        <v>70</v>
      </c>
      <c r="AU332" s="133" t="s">
        <v>79</v>
      </c>
      <c r="AY332" s="126" t="s">
        <v>118</v>
      </c>
      <c r="BK332" s="134">
        <f>SUM(BK333:BK337)</f>
        <v>0</v>
      </c>
    </row>
    <row r="333" spans="1:65" s="2" customFormat="1" ht="24" customHeight="1">
      <c r="A333" s="29"/>
      <c r="B333" s="137"/>
      <c r="C333" s="138" t="s">
        <v>568</v>
      </c>
      <c r="D333" s="138" t="s">
        <v>121</v>
      </c>
      <c r="E333" s="139" t="s">
        <v>569</v>
      </c>
      <c r="F333" s="140" t="s">
        <v>570</v>
      </c>
      <c r="G333" s="141" t="s">
        <v>146</v>
      </c>
      <c r="H333" s="142">
        <v>4.4000000000000004</v>
      </c>
      <c r="I333" s="142"/>
      <c r="J333" s="142">
        <f>ROUND(I333*H333,3)</f>
        <v>0</v>
      </c>
      <c r="K333" s="143"/>
      <c r="L333" s="30"/>
      <c r="M333" s="144" t="s">
        <v>1</v>
      </c>
      <c r="N333" s="145" t="s">
        <v>37</v>
      </c>
      <c r="O333" s="146">
        <v>0.115</v>
      </c>
      <c r="P333" s="146">
        <f>O333*H333</f>
        <v>0.50600000000000012</v>
      </c>
      <c r="Q333" s="146">
        <v>0</v>
      </c>
      <c r="R333" s="146">
        <f>Q333*H333</f>
        <v>0</v>
      </c>
      <c r="S333" s="146">
        <v>0</v>
      </c>
      <c r="T333" s="147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48" t="s">
        <v>203</v>
      </c>
      <c r="AT333" s="148" t="s">
        <v>121</v>
      </c>
      <c r="AU333" s="148" t="s">
        <v>126</v>
      </c>
      <c r="AY333" s="17" t="s">
        <v>118</v>
      </c>
      <c r="BE333" s="149">
        <f>IF(N333="základná",J333,0)</f>
        <v>0</v>
      </c>
      <c r="BF333" s="149">
        <f>IF(N333="znížená",J333,0)</f>
        <v>0</v>
      </c>
      <c r="BG333" s="149">
        <f>IF(N333="zákl. prenesená",J333,0)</f>
        <v>0</v>
      </c>
      <c r="BH333" s="149">
        <f>IF(N333="zníž. prenesená",J333,0)</f>
        <v>0</v>
      </c>
      <c r="BI333" s="149">
        <f>IF(N333="nulová",J333,0)</f>
        <v>0</v>
      </c>
      <c r="BJ333" s="17" t="s">
        <v>126</v>
      </c>
      <c r="BK333" s="150">
        <f>ROUND(I333*H333,3)</f>
        <v>0</v>
      </c>
      <c r="BL333" s="17" t="s">
        <v>203</v>
      </c>
      <c r="BM333" s="148" t="s">
        <v>571</v>
      </c>
    </row>
    <row r="334" spans="1:65" s="13" customFormat="1" ht="11.25">
      <c r="B334" s="160"/>
      <c r="D334" s="161" t="s">
        <v>133</v>
      </c>
      <c r="E334" s="167" t="s">
        <v>1</v>
      </c>
      <c r="F334" s="162" t="s">
        <v>572</v>
      </c>
      <c r="H334" s="163">
        <v>4.4000000000000004</v>
      </c>
      <c r="L334" s="160"/>
      <c r="M334" s="164"/>
      <c r="N334" s="165"/>
      <c r="O334" s="165"/>
      <c r="P334" s="165"/>
      <c r="Q334" s="165"/>
      <c r="R334" s="165"/>
      <c r="S334" s="165"/>
      <c r="T334" s="166"/>
      <c r="AT334" s="167" t="s">
        <v>133</v>
      </c>
      <c r="AU334" s="167" t="s">
        <v>126</v>
      </c>
      <c r="AV334" s="13" t="s">
        <v>126</v>
      </c>
      <c r="AW334" s="13" t="s">
        <v>27</v>
      </c>
      <c r="AX334" s="13" t="s">
        <v>79</v>
      </c>
      <c r="AY334" s="167" t="s">
        <v>118</v>
      </c>
    </row>
    <row r="335" spans="1:65" s="2" customFormat="1" ht="24" customHeight="1">
      <c r="A335" s="29"/>
      <c r="B335" s="137"/>
      <c r="C335" s="138" t="s">
        <v>573</v>
      </c>
      <c r="D335" s="138" t="s">
        <v>121</v>
      </c>
      <c r="E335" s="139" t="s">
        <v>574</v>
      </c>
      <c r="F335" s="140" t="s">
        <v>575</v>
      </c>
      <c r="G335" s="141" t="s">
        <v>146</v>
      </c>
      <c r="H335" s="142">
        <v>26.4</v>
      </c>
      <c r="I335" s="142"/>
      <c r="J335" s="142">
        <f>ROUND(I335*H335,3)</f>
        <v>0</v>
      </c>
      <c r="K335" s="143"/>
      <c r="L335" s="30"/>
      <c r="M335" s="144" t="s">
        <v>1</v>
      </c>
      <c r="N335" s="145" t="s">
        <v>37</v>
      </c>
      <c r="O335" s="146">
        <v>0.38300000000000001</v>
      </c>
      <c r="P335" s="146">
        <f>O335*H335</f>
        <v>10.1112</v>
      </c>
      <c r="Q335" s="146">
        <v>2.7999999999999998E-4</v>
      </c>
      <c r="R335" s="146">
        <f>Q335*H335</f>
        <v>7.3919999999999993E-3</v>
      </c>
      <c r="S335" s="146">
        <v>0</v>
      </c>
      <c r="T335" s="147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48" t="s">
        <v>203</v>
      </c>
      <c r="AT335" s="148" t="s">
        <v>121</v>
      </c>
      <c r="AU335" s="148" t="s">
        <v>126</v>
      </c>
      <c r="AY335" s="17" t="s">
        <v>118</v>
      </c>
      <c r="BE335" s="149">
        <f>IF(N335="základná",J335,0)</f>
        <v>0</v>
      </c>
      <c r="BF335" s="149">
        <f>IF(N335="znížená",J335,0)</f>
        <v>0</v>
      </c>
      <c r="BG335" s="149">
        <f>IF(N335="zákl. prenesená",J335,0)</f>
        <v>0</v>
      </c>
      <c r="BH335" s="149">
        <f>IF(N335="zníž. prenesená",J335,0)</f>
        <v>0</v>
      </c>
      <c r="BI335" s="149">
        <f>IF(N335="nulová",J335,0)</f>
        <v>0</v>
      </c>
      <c r="BJ335" s="17" t="s">
        <v>126</v>
      </c>
      <c r="BK335" s="150">
        <f>ROUND(I335*H335,3)</f>
        <v>0</v>
      </c>
      <c r="BL335" s="17" t="s">
        <v>203</v>
      </c>
      <c r="BM335" s="148" t="s">
        <v>576</v>
      </c>
    </row>
    <row r="336" spans="1:65" s="13" customFormat="1" ht="11.25">
      <c r="B336" s="160"/>
      <c r="D336" s="161" t="s">
        <v>133</v>
      </c>
      <c r="E336" s="167" t="s">
        <v>1</v>
      </c>
      <c r="F336" s="162" t="s">
        <v>577</v>
      </c>
      <c r="H336" s="163">
        <v>26.4</v>
      </c>
      <c r="L336" s="160"/>
      <c r="M336" s="164"/>
      <c r="N336" s="165"/>
      <c r="O336" s="165"/>
      <c r="P336" s="165"/>
      <c r="Q336" s="165"/>
      <c r="R336" s="165"/>
      <c r="S336" s="165"/>
      <c r="T336" s="166"/>
      <c r="AT336" s="167" t="s">
        <v>133</v>
      </c>
      <c r="AU336" s="167" t="s">
        <v>126</v>
      </c>
      <c r="AV336" s="13" t="s">
        <v>126</v>
      </c>
      <c r="AW336" s="13" t="s">
        <v>27</v>
      </c>
      <c r="AX336" s="13" t="s">
        <v>79</v>
      </c>
      <c r="AY336" s="167" t="s">
        <v>118</v>
      </c>
    </row>
    <row r="337" spans="1:65" s="2" customFormat="1" ht="24" customHeight="1">
      <c r="A337" s="29"/>
      <c r="B337" s="137"/>
      <c r="C337" s="138" t="s">
        <v>578</v>
      </c>
      <c r="D337" s="138" t="s">
        <v>121</v>
      </c>
      <c r="E337" s="139" t="s">
        <v>579</v>
      </c>
      <c r="F337" s="140" t="s">
        <v>580</v>
      </c>
      <c r="G337" s="141" t="s">
        <v>146</v>
      </c>
      <c r="H337" s="142">
        <v>26.4</v>
      </c>
      <c r="I337" s="142"/>
      <c r="J337" s="142">
        <f>ROUND(I337*H337,3)</f>
        <v>0</v>
      </c>
      <c r="K337" s="143"/>
      <c r="L337" s="30"/>
      <c r="M337" s="144" t="s">
        <v>1</v>
      </c>
      <c r="N337" s="145" t="s">
        <v>37</v>
      </c>
      <c r="O337" s="146">
        <v>0.14813999999999999</v>
      </c>
      <c r="P337" s="146">
        <f>O337*H337</f>
        <v>3.9108959999999997</v>
      </c>
      <c r="Q337" s="146">
        <v>8.0000000000000007E-5</v>
      </c>
      <c r="R337" s="146">
        <f>Q337*H337</f>
        <v>2.1120000000000002E-3</v>
      </c>
      <c r="S337" s="146">
        <v>0</v>
      </c>
      <c r="T337" s="147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48" t="s">
        <v>203</v>
      </c>
      <c r="AT337" s="148" t="s">
        <v>121</v>
      </c>
      <c r="AU337" s="148" t="s">
        <v>126</v>
      </c>
      <c r="AY337" s="17" t="s">
        <v>118</v>
      </c>
      <c r="BE337" s="149">
        <f>IF(N337="základná",J337,0)</f>
        <v>0</v>
      </c>
      <c r="BF337" s="149">
        <f>IF(N337="znížená",J337,0)</f>
        <v>0</v>
      </c>
      <c r="BG337" s="149">
        <f>IF(N337="zákl. prenesená",J337,0)</f>
        <v>0</v>
      </c>
      <c r="BH337" s="149">
        <f>IF(N337="zníž. prenesená",J337,0)</f>
        <v>0</v>
      </c>
      <c r="BI337" s="149">
        <f>IF(N337="nulová",J337,0)</f>
        <v>0</v>
      </c>
      <c r="BJ337" s="17" t="s">
        <v>126</v>
      </c>
      <c r="BK337" s="150">
        <f>ROUND(I337*H337,3)</f>
        <v>0</v>
      </c>
      <c r="BL337" s="17" t="s">
        <v>203</v>
      </c>
      <c r="BM337" s="148" t="s">
        <v>581</v>
      </c>
    </row>
    <row r="338" spans="1:65" s="12" customFormat="1" ht="22.9" customHeight="1">
      <c r="B338" s="125"/>
      <c r="D338" s="126" t="s">
        <v>70</v>
      </c>
      <c r="E338" s="135" t="s">
        <v>582</v>
      </c>
      <c r="F338" s="135" t="s">
        <v>583</v>
      </c>
      <c r="J338" s="136">
        <f>BK338</f>
        <v>0</v>
      </c>
      <c r="L338" s="125"/>
      <c r="M338" s="129"/>
      <c r="N338" s="130"/>
      <c r="O338" s="130"/>
      <c r="P338" s="131">
        <f>SUM(P339:P342)</f>
        <v>22.815771999999999</v>
      </c>
      <c r="Q338" s="130"/>
      <c r="R338" s="131">
        <f>SUM(R339:R342)</f>
        <v>8.1208680000000005E-2</v>
      </c>
      <c r="S338" s="130"/>
      <c r="T338" s="132">
        <f>SUM(T339:T342)</f>
        <v>0</v>
      </c>
      <c r="AR338" s="126" t="s">
        <v>126</v>
      </c>
      <c r="AT338" s="133" t="s">
        <v>70</v>
      </c>
      <c r="AU338" s="133" t="s">
        <v>79</v>
      </c>
      <c r="AY338" s="126" t="s">
        <v>118</v>
      </c>
      <c r="BK338" s="134">
        <f>SUM(BK339:BK342)</f>
        <v>0</v>
      </c>
    </row>
    <row r="339" spans="1:65" s="2" customFormat="1" ht="36" customHeight="1">
      <c r="A339" s="29"/>
      <c r="B339" s="137"/>
      <c r="C339" s="138" t="s">
        <v>584</v>
      </c>
      <c r="D339" s="138" t="s">
        <v>121</v>
      </c>
      <c r="E339" s="139" t="s">
        <v>585</v>
      </c>
      <c r="F339" s="140" t="s">
        <v>586</v>
      </c>
      <c r="G339" s="141" t="s">
        <v>146</v>
      </c>
      <c r="H339" s="142">
        <v>386.70800000000003</v>
      </c>
      <c r="I339" s="142"/>
      <c r="J339" s="142">
        <f>ROUND(I339*H339,3)</f>
        <v>0</v>
      </c>
      <c r="K339" s="143"/>
      <c r="L339" s="30"/>
      <c r="M339" s="144" t="s">
        <v>1</v>
      </c>
      <c r="N339" s="145" t="s">
        <v>37</v>
      </c>
      <c r="O339" s="146">
        <v>5.8999999999999997E-2</v>
      </c>
      <c r="P339" s="146">
        <f>O339*H339</f>
        <v>22.815771999999999</v>
      </c>
      <c r="Q339" s="146">
        <v>2.1000000000000001E-4</v>
      </c>
      <c r="R339" s="146">
        <f>Q339*H339</f>
        <v>8.1208680000000005E-2</v>
      </c>
      <c r="S339" s="146">
        <v>0</v>
      </c>
      <c r="T339" s="147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48" t="s">
        <v>203</v>
      </c>
      <c r="AT339" s="148" t="s">
        <v>121</v>
      </c>
      <c r="AU339" s="148" t="s">
        <v>126</v>
      </c>
      <c r="AY339" s="17" t="s">
        <v>118</v>
      </c>
      <c r="BE339" s="149">
        <f>IF(N339="základná",J339,0)</f>
        <v>0</v>
      </c>
      <c r="BF339" s="149">
        <f>IF(N339="znížená",J339,0)</f>
        <v>0</v>
      </c>
      <c r="BG339" s="149">
        <f>IF(N339="zákl. prenesená",J339,0)</f>
        <v>0</v>
      </c>
      <c r="BH339" s="149">
        <f>IF(N339="zníž. prenesená",J339,0)</f>
        <v>0</v>
      </c>
      <c r="BI339" s="149">
        <f>IF(N339="nulová",J339,0)</f>
        <v>0</v>
      </c>
      <c r="BJ339" s="17" t="s">
        <v>126</v>
      </c>
      <c r="BK339" s="150">
        <f>ROUND(I339*H339,3)</f>
        <v>0</v>
      </c>
      <c r="BL339" s="17" t="s">
        <v>203</v>
      </c>
      <c r="BM339" s="148" t="s">
        <v>587</v>
      </c>
    </row>
    <row r="340" spans="1:65" s="13" customFormat="1" ht="11.25">
      <c r="B340" s="160"/>
      <c r="D340" s="161" t="s">
        <v>133</v>
      </c>
      <c r="E340" s="167" t="s">
        <v>1</v>
      </c>
      <c r="F340" s="162" t="s">
        <v>254</v>
      </c>
      <c r="H340" s="163">
        <v>106.455</v>
      </c>
      <c r="L340" s="160"/>
      <c r="M340" s="164"/>
      <c r="N340" s="165"/>
      <c r="O340" s="165"/>
      <c r="P340" s="165"/>
      <c r="Q340" s="165"/>
      <c r="R340" s="165"/>
      <c r="S340" s="165"/>
      <c r="T340" s="166"/>
      <c r="AT340" s="167" t="s">
        <v>133</v>
      </c>
      <c r="AU340" s="167" t="s">
        <v>126</v>
      </c>
      <c r="AV340" s="13" t="s">
        <v>126</v>
      </c>
      <c r="AW340" s="13" t="s">
        <v>27</v>
      </c>
      <c r="AX340" s="13" t="s">
        <v>71</v>
      </c>
      <c r="AY340" s="167" t="s">
        <v>118</v>
      </c>
    </row>
    <row r="341" spans="1:65" s="13" customFormat="1" ht="11.25">
      <c r="B341" s="160"/>
      <c r="D341" s="161" t="s">
        <v>133</v>
      </c>
      <c r="E341" s="167" t="s">
        <v>1</v>
      </c>
      <c r="F341" s="162" t="s">
        <v>588</v>
      </c>
      <c r="H341" s="163">
        <v>280.25299999999999</v>
      </c>
      <c r="L341" s="160"/>
      <c r="M341" s="164"/>
      <c r="N341" s="165"/>
      <c r="O341" s="165"/>
      <c r="P341" s="165"/>
      <c r="Q341" s="165"/>
      <c r="R341" s="165"/>
      <c r="S341" s="165"/>
      <c r="T341" s="166"/>
      <c r="AT341" s="167" t="s">
        <v>133</v>
      </c>
      <c r="AU341" s="167" t="s">
        <v>126</v>
      </c>
      <c r="AV341" s="13" t="s">
        <v>126</v>
      </c>
      <c r="AW341" s="13" t="s">
        <v>27</v>
      </c>
      <c r="AX341" s="13" t="s">
        <v>71</v>
      </c>
      <c r="AY341" s="167" t="s">
        <v>118</v>
      </c>
    </row>
    <row r="342" spans="1:65" s="14" customFormat="1" ht="11.25">
      <c r="B342" s="168"/>
      <c r="D342" s="161" t="s">
        <v>133</v>
      </c>
      <c r="E342" s="169" t="s">
        <v>1</v>
      </c>
      <c r="F342" s="170" t="s">
        <v>156</v>
      </c>
      <c r="H342" s="171">
        <v>386.70799999999997</v>
      </c>
      <c r="L342" s="168"/>
      <c r="M342" s="181"/>
      <c r="N342" s="182"/>
      <c r="O342" s="182"/>
      <c r="P342" s="182"/>
      <c r="Q342" s="182"/>
      <c r="R342" s="182"/>
      <c r="S342" s="182"/>
      <c r="T342" s="183"/>
      <c r="AT342" s="169" t="s">
        <v>133</v>
      </c>
      <c r="AU342" s="169" t="s">
        <v>126</v>
      </c>
      <c r="AV342" s="14" t="s">
        <v>125</v>
      </c>
      <c r="AW342" s="14" t="s">
        <v>27</v>
      </c>
      <c r="AX342" s="14" t="s">
        <v>79</v>
      </c>
      <c r="AY342" s="169" t="s">
        <v>118</v>
      </c>
    </row>
    <row r="343" spans="1:65" s="2" customFormat="1" ht="6.95" customHeight="1">
      <c r="A343" s="29"/>
      <c r="B343" s="44"/>
      <c r="C343" s="45"/>
      <c r="D343" s="45"/>
      <c r="E343" s="45"/>
      <c r="F343" s="45"/>
      <c r="G343" s="45"/>
      <c r="H343" s="45"/>
      <c r="I343" s="45"/>
      <c r="J343" s="45"/>
      <c r="K343" s="45"/>
      <c r="L343" s="30"/>
      <c r="M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</row>
  </sheetData>
  <autoFilter ref="C130:K342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92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01 - rekonštrukcia a úpra...</vt:lpstr>
      <vt:lpstr>'01 - rekonštrukcia a úpra...'!Názvy_tisku</vt:lpstr>
      <vt:lpstr>'Rekapitulácia stavby'!Názvy_tisku</vt:lpstr>
      <vt:lpstr>'01 - rekonštrukcia a úpra...'!Oblast_tisku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Lenovo-Home\Lenovo</dc:creator>
  <cp:lastModifiedBy>Petr</cp:lastModifiedBy>
  <cp:lastPrinted>2019-09-23T10:59:45Z</cp:lastPrinted>
  <dcterms:created xsi:type="dcterms:W3CDTF">2019-09-13T11:26:04Z</dcterms:created>
  <dcterms:modified xsi:type="dcterms:W3CDTF">2019-09-23T11:01:42Z</dcterms:modified>
</cp:coreProperties>
</file>